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2920" windowHeight="16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<sst xmlns="http://schemas.openxmlformats.org/spreadsheetml/2006/main" count="27" uniqueCount="27">
  <si>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Delta OD</t>
  </si>
  <si>
    <t>DNA (ng)</t>
  </si>
  <si>
    <t>OD</t>
  </si>
  <si>
    <t>BB11</t>
  </si>
  <si>
    <t>BB12</t>
  </si>
  <si>
    <t>BB13</t>
  </si>
  <si>
    <t>BB14</t>
  </si>
  <si>
    <t>BB15</t>
  </si>
  <si>
    <t>BB16</t>
  </si>
  <si>
    <t>BB17</t>
  </si>
  <si>
    <t>DH11</t>
  </si>
  <si>
    <t>DH12</t>
  </si>
  <si>
    <t>DH13</t>
  </si>
  <si>
    <t>DH14</t>
  </si>
  <si>
    <t>DH15</t>
  </si>
  <si>
    <t>DH16</t>
  </si>
  <si>
    <t>DH17</t>
  </si>
  <si>
    <t>Blank</t>
  </si>
  <si>
    <t>OD450</t>
  </si>
  <si>
    <t>Slope</t>
  </si>
  <si>
    <t>Methyl DNA (ng)</t>
  </si>
  <si>
    <t>Methylation %</t>
  </si>
  <si>
    <t>Average</t>
  </si>
  <si>
    <t>Std Dev</t>
  </si>
  <si>
    <t>Std Error</t>
  </si>
  <si>
    <t>Std. Curve Data</t>
  </si>
  <si>
    <t>Sample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</si>
</sst>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9"/>
      <name val="Verdana"/>
      <family val="0"/>
    </font>
    <font>
      <b/>
      <sz val="9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Big Beef Creek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Sheet1!$G$17</c:f>
                <c:numCache>
                  <c:ptCount val="1"/>
                  <c:pt idx="0">
                    <c:v>0.078763903340729</c:v>
                  </c:pt>
                </c:numCache>
              </c:numRef>
            </c:plus>
            <c:minus>
              <c:numRef>
                <c:f>Sheet1!$G$17</c:f>
                <c:numCache>
                  <c:ptCount val="1"/>
                  <c:pt idx="0">
                    <c:v>0.078763903340729</c:v>
                  </c:pt>
                </c:numCache>
              </c:numRef>
            </c:minus>
            <c:noEndCap val="0"/>
          </c:errBars>
          <c:cat>
            <c:strLit>
              <c:ptCount val="1"/>
              <c:pt idx="0">
                <c:v>Collection Site</c:v>
              </c:pt>
            </c:strLit>
          </c:cat>
          <c:val>
            <c:numRef>
              <c:f>Sheet1!$E$17</c:f>
              <c:numCache/>
            </c:numRef>
          </c:val>
        </c:ser>
        <c:ser>
          <c:idx val="1"/>
          <c:order val="1"/>
          <c:tx>
            <c:v>DH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Sheet1!$G$24</c:f>
                <c:numCache>
                  <c:ptCount val="1"/>
                  <c:pt idx="0">
                    <c:v>0.17251274278960252</c:v>
                  </c:pt>
                </c:numCache>
              </c:numRef>
            </c:plus>
            <c:minus>
              <c:numRef>
                <c:f>Sheet1!$G$24</c:f>
                <c:numCache>
                  <c:ptCount val="1"/>
                  <c:pt idx="0">
                    <c:v>0.17251274278960252</c:v>
                  </c:pt>
                </c:numCache>
              </c:numRef>
            </c:minus>
            <c:noEndCap val="0"/>
          </c:errBars>
          <c:cat>
            <c:strLit>
              <c:ptCount val="1"/>
              <c:pt idx="0">
                <c:v>Collection Site</c:v>
              </c:pt>
            </c:strLit>
          </c:cat>
          <c:val>
            <c:numRef>
              <c:f>Sheet1!$E$24</c:f>
              <c:numCache/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Percent Methylation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152400</xdr:rowOff>
    </xdr:from>
    <xdr:to>
      <xdr:col>7</xdr:col>
      <xdr:colOff>514350</xdr:colOff>
      <xdr:row>59</xdr:row>
      <xdr:rowOff>95250</xdr:rowOff>
    </xdr:to>
    <xdr:graphicFrame>
      <xdr:nvGraphicFramePr>
        <xdr:cNvPr id="1" name="Chart 3"/>
        <xdr:cNvGraphicFramePr/>
      </xdr:nvGraphicFramePr>
      <xdr:xfrm>
        <a:off x="285750" y="5334000"/>
        <a:ext cx="6953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8">
      <selection activeCell="A17" sqref="A17"/>
    </sheetView>
  </sheetViews>
  <sheetFormatPr defaultColWidth="11.00390625" defaultRowHeight="12.75"/>
  <cols>
    <col min="1" max="1" width="17.00390625" style="0" customWidth="1"/>
    <col min="3" max="4" width="13.625" style="0" customWidth="1"/>
  </cols>
  <sheetData>
    <row r="1" ht="12.75">
      <c r="A1" t="s">
        <v>25</v>
      </c>
    </row>
    <row r="2" spans="1:2" ht="12.75">
      <c r="A2" t="s">
        <v>2</v>
      </c>
      <c r="B2" t="s">
        <v>1</v>
      </c>
    </row>
    <row r="3" spans="1:2" ht="12.75">
      <c r="A3">
        <v>0.085</v>
      </c>
      <c r="B3">
        <v>0.4</v>
      </c>
    </row>
    <row r="4" spans="1:2" ht="12.75">
      <c r="A4">
        <v>0.1</v>
      </c>
      <c r="B4">
        <v>1</v>
      </c>
    </row>
    <row r="5" spans="1:2" ht="12.75">
      <c r="A5">
        <v>0.3</v>
      </c>
      <c r="B5">
        <v>5</v>
      </c>
    </row>
    <row r="6" spans="1:2" ht="12.75">
      <c r="A6">
        <v>0.7</v>
      </c>
      <c r="B6">
        <v>10</v>
      </c>
    </row>
    <row r="7" spans="1:2" ht="12.75">
      <c r="A7">
        <v>1.2</v>
      </c>
      <c r="B7">
        <v>20</v>
      </c>
    </row>
    <row r="9" ht="12.75">
      <c r="A9" t="s">
        <v>0</v>
      </c>
    </row>
    <row r="10" ht="12.75">
      <c r="A10">
        <f>A4-A3</f>
        <v>0.015</v>
      </c>
    </row>
    <row r="11" ht="12.75">
      <c r="A11">
        <f>A5-A4</f>
        <v>0.19999999999999998</v>
      </c>
    </row>
    <row r="12" ht="12.75">
      <c r="A12">
        <f>A6-A5</f>
        <v>0.39999999999999997</v>
      </c>
    </row>
    <row r="13" ht="12.75">
      <c r="A13">
        <f>A7-A6</f>
        <v>0.5</v>
      </c>
    </row>
    <row r="14" spans="1:2" ht="12.75">
      <c r="A14" s="1">
        <f>AVERAGE(A10:A13)</f>
        <v>0.27875</v>
      </c>
      <c r="B14" s="1" t="s">
        <v>19</v>
      </c>
    </row>
    <row r="16" spans="1:7" s="1" customFormat="1" ht="12.75">
      <c r="A16" s="1" t="s">
        <v>26</v>
      </c>
      <c r="B16" s="1" t="s">
        <v>18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</row>
    <row r="17" spans="1:7" ht="12.75">
      <c r="A17" t="s">
        <v>3</v>
      </c>
      <c r="B17" s="2">
        <v>0.9800194594444851</v>
      </c>
      <c r="C17">
        <f>(B17-$B$31)/$A$14</f>
        <v>1.7256303477829062</v>
      </c>
      <c r="D17">
        <f>((C17/0.28)/100)*100</f>
        <v>6.162965527796093</v>
      </c>
      <c r="E17">
        <f>AVERAGE(D17:D23)</f>
        <v>6.33200887504903</v>
      </c>
      <c r="F17">
        <f>STDEV(D17:D23)</f>
        <v>0.551347323385103</v>
      </c>
      <c r="G17">
        <f>F17/7</f>
        <v>0.078763903340729</v>
      </c>
    </row>
    <row r="18" spans="1:4" ht="12.75">
      <c r="A18" t="s">
        <v>4</v>
      </c>
      <c r="B18" s="2">
        <v>0.9851828099163309</v>
      </c>
      <c r="C18">
        <f aca="true" t="shared" si="0" ref="C18:C30">(B18-$B$31)/$A$14</f>
        <v>1.744153578175178</v>
      </c>
      <c r="D18">
        <f aca="true" t="shared" si="1" ref="D18:D30">((C18/0.28)/100)*100</f>
        <v>6.229119922054207</v>
      </c>
    </row>
    <row r="19" spans="1:4" ht="12.75">
      <c r="A19" t="s">
        <v>5</v>
      </c>
      <c r="B19" s="2">
        <v>0.9520867726592652</v>
      </c>
      <c r="C19">
        <f t="shared" si="0"/>
        <v>1.625423399674494</v>
      </c>
      <c r="D19">
        <f t="shared" si="1"/>
        <v>5.805083570266049</v>
      </c>
    </row>
    <row r="20" spans="1:4" ht="12.75">
      <c r="A20" t="s">
        <v>6</v>
      </c>
      <c r="B20" s="2">
        <v>1.0215111695704129</v>
      </c>
      <c r="C20">
        <f t="shared" si="0"/>
        <v>1.8744795320911674</v>
      </c>
      <c r="D20">
        <f t="shared" si="1"/>
        <v>6.694569757468455</v>
      </c>
    </row>
    <row r="21" spans="1:4" ht="12.75">
      <c r="A21" t="s">
        <v>7</v>
      </c>
      <c r="B21" s="2">
        <v>0.9322997916819615</v>
      </c>
      <c r="C21">
        <f t="shared" si="0"/>
        <v>1.554438714554122</v>
      </c>
      <c r="D21">
        <f t="shared" si="1"/>
        <v>5.551566837693293</v>
      </c>
    </row>
    <row r="22" spans="1:4" ht="12.75">
      <c r="A22" t="s">
        <v>8</v>
      </c>
      <c r="B22" s="2">
        <v>1.0317421113907328</v>
      </c>
      <c r="C22">
        <f t="shared" si="0"/>
        <v>1.9111824623882792</v>
      </c>
      <c r="D22">
        <f t="shared" si="1"/>
        <v>6.8256516513867105</v>
      </c>
    </row>
    <row r="23" spans="1:4" ht="12.75">
      <c r="A23" t="s">
        <v>9</v>
      </c>
      <c r="B23" s="2">
        <v>1.0496509342198497</v>
      </c>
      <c r="C23">
        <f t="shared" si="0"/>
        <v>1.975429360429954</v>
      </c>
      <c r="D23">
        <f t="shared" si="1"/>
        <v>7.055104858678407</v>
      </c>
    </row>
    <row r="24" spans="1:7" ht="12.75">
      <c r="A24" t="s">
        <v>10</v>
      </c>
      <c r="B24" s="2">
        <v>1.242001341320903</v>
      </c>
      <c r="C24">
        <f t="shared" si="0"/>
        <v>2.6654756639314905</v>
      </c>
      <c r="D24">
        <f t="shared" si="1"/>
        <v>9.519555942612465</v>
      </c>
      <c r="E24">
        <f>AVERAGE(D24:D30)</f>
        <v>7.538467899822116</v>
      </c>
      <c r="F24">
        <f>STDEV(D24:D30)</f>
        <v>1.2075891995272177</v>
      </c>
      <c r="G24">
        <f>F24/7</f>
        <v>0.17251274278960252</v>
      </c>
    </row>
    <row r="25" spans="1:4" ht="12.75">
      <c r="A25" t="s">
        <v>11</v>
      </c>
      <c r="B25" s="2">
        <v>1.1537782219974024</v>
      </c>
      <c r="C25">
        <f t="shared" si="0"/>
        <v>2.348980168600547</v>
      </c>
      <c r="D25">
        <f t="shared" si="1"/>
        <v>8.389214887859096</v>
      </c>
    </row>
    <row r="26" spans="1:4" ht="12.75">
      <c r="A26" t="s">
        <v>12</v>
      </c>
      <c r="B26" s="2">
        <v>1.0024096778967955</v>
      </c>
      <c r="C26">
        <f t="shared" si="0"/>
        <v>1.8059540014234816</v>
      </c>
      <c r="D26">
        <f t="shared" si="1"/>
        <v>6.449835719369576</v>
      </c>
    </row>
    <row r="27" spans="1:4" ht="12.75">
      <c r="A27" t="s">
        <v>13</v>
      </c>
      <c r="B27" s="2">
        <v>0.9725555136633185</v>
      </c>
      <c r="C27">
        <f t="shared" si="0"/>
        <v>1.698853860675582</v>
      </c>
      <c r="D27">
        <f t="shared" si="1"/>
        <v>6.067335216698507</v>
      </c>
    </row>
    <row r="28" spans="1:4" ht="12.75">
      <c r="A28" t="s">
        <v>14</v>
      </c>
      <c r="B28" s="2">
        <v>1.0354954042382174</v>
      </c>
      <c r="C28">
        <f t="shared" si="0"/>
        <v>1.9246471900922597</v>
      </c>
      <c r="D28">
        <f t="shared" si="1"/>
        <v>6.873739964615212</v>
      </c>
    </row>
    <row r="29" spans="1:4" ht="12.75">
      <c r="A29" t="s">
        <v>15</v>
      </c>
      <c r="B29" s="2">
        <v>1.1293321330325297</v>
      </c>
      <c r="C29">
        <f t="shared" si="0"/>
        <v>2.2612811947355325</v>
      </c>
      <c r="D29">
        <f t="shared" si="1"/>
        <v>8.076004266912616</v>
      </c>
    </row>
    <row r="30" spans="1:4" ht="12.75">
      <c r="A30" t="s">
        <v>16</v>
      </c>
      <c r="B30" s="2">
        <v>1.0760696449186473</v>
      </c>
      <c r="C30">
        <f t="shared" si="0"/>
        <v>2.0702050041924567</v>
      </c>
      <c r="D30">
        <f t="shared" si="1"/>
        <v>7.393589300687345</v>
      </c>
    </row>
    <row r="31" spans="1:2" ht="12.75">
      <c r="A31" t="s">
        <v>17</v>
      </c>
      <c r="B31" s="3">
        <v>0.499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Sam White</cp:lastModifiedBy>
  <dcterms:created xsi:type="dcterms:W3CDTF">2009-05-20T02:01:37Z</dcterms:created>
  <cp:category/>
  <cp:version/>
  <cp:contentType/>
  <cp:contentStatus/>
</cp:coreProperties>
</file>