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7420" yWindow="2360" windowWidth="25520" windowHeight="15620" tabRatio="500"/>
  </bookViews>
  <sheets>
    <sheet name="olddata" sheetId="1" r:id="rId1"/>
    <sheet name="old data" sheetId="2" r:id="rId2"/>
    <sheet name="olddaata" sheetId="3" r:id="rId3"/>
    <sheet name="073013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4" l="1"/>
  <c r="B7" i="4"/>
  <c r="F6" i="4"/>
  <c r="K7" i="4"/>
  <c r="K6" i="4"/>
  <c r="F3" i="4"/>
  <c r="K3" i="4"/>
  <c r="F4" i="4"/>
  <c r="K4" i="4"/>
  <c r="F5" i="4"/>
  <c r="K5" i="4"/>
  <c r="F2" i="4"/>
  <c r="K2" i="4"/>
  <c r="J7" i="4"/>
  <c r="C7" i="4"/>
  <c r="G3" i="4"/>
  <c r="G4" i="4"/>
  <c r="G5" i="4"/>
  <c r="G6" i="4"/>
  <c r="G2" i="4"/>
  <c r="G7" i="4"/>
  <c r="F7" i="4"/>
  <c r="E22" i="2"/>
  <c r="E23" i="2"/>
  <c r="E24" i="2"/>
  <c r="E25" i="2"/>
  <c r="E21" i="2"/>
  <c r="H33" i="2"/>
  <c r="G33" i="2"/>
  <c r="H32" i="2"/>
  <c r="G32" i="2"/>
  <c r="H31" i="2"/>
  <c r="G31" i="2"/>
  <c r="H30" i="2"/>
  <c r="G30" i="2"/>
  <c r="H34" i="2"/>
  <c r="G34" i="2"/>
  <c r="I3" i="1"/>
  <c r="I4" i="1"/>
  <c r="I5" i="1"/>
  <c r="I6" i="1"/>
  <c r="I7" i="1"/>
  <c r="I8" i="1"/>
  <c r="I9" i="1"/>
  <c r="I2" i="1"/>
  <c r="G9" i="1"/>
  <c r="H9" i="1"/>
  <c r="F9" i="1"/>
  <c r="G6" i="1"/>
  <c r="H6" i="1"/>
  <c r="F6" i="1"/>
</calcChain>
</file>

<file path=xl/sharedStrings.xml><?xml version="1.0" encoding="utf-8"?>
<sst xmlns="http://schemas.openxmlformats.org/spreadsheetml/2006/main" count="104" uniqueCount="27">
  <si>
    <t>exon</t>
  </si>
  <si>
    <t>intron</t>
  </si>
  <si>
    <t>promoter</t>
  </si>
  <si>
    <t>TE</t>
  </si>
  <si>
    <t>other</t>
  </si>
  <si>
    <t>all CG</t>
  </si>
  <si>
    <t>&gt;50% mCG</t>
  </si>
  <si>
    <t>&gt;80% mCG</t>
  </si>
  <si>
    <t>mRNA</t>
  </si>
  <si>
    <t>total</t>
  </si>
  <si>
    <t>other to try: compositional analysis</t>
  </si>
  <si>
    <t>methylated CG</t>
  </si>
  <si>
    <t>Promoter</t>
  </si>
  <si>
    <t>Other</t>
  </si>
  <si>
    <t>Other (intergenic)</t>
  </si>
  <si>
    <t>Intron</t>
  </si>
  <si>
    <t>Exon</t>
  </si>
  <si>
    <t>methylated</t>
  </si>
  <si>
    <t>P</t>
  </si>
  <si>
    <t>O</t>
  </si>
  <si>
    <t>Ex</t>
  </si>
  <si>
    <t>In</t>
  </si>
  <si>
    <t>mCG</t>
  </si>
  <si>
    <t>Pro</t>
  </si>
  <si>
    <t>TE as gff: 73362</t>
  </si>
  <si>
    <t>expected' based on total CG</t>
  </si>
  <si>
    <t>for chi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</si>
</sst>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10" fontId="0" fillId="0" borderId="0" xfId="0" applyNumberFormat="1"/>
    <xf numFmtId="9" fontId="4" fillId="0" borderId="0" xfId="71" applyFont="1"/>
    <xf numFmtId="3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</cellXfs>
  <cellStyles count="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  <cellStyle name="Percent" xfId="7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olddata!$F$4</c:f>
              <c:strCache>
                <c:ptCount val="1"/>
                <c:pt idx="0">
                  <c:v>all CG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olddata!$E$5:$E$9</c:f>
              <c:strCache>
                <c:ptCount val="5"/>
                <c:pt idx="0">
                  <c:v>Exon</c:v>
                </c:pt>
                <c:pt idx="1">
                  <c:v>Intron</c:v>
                </c:pt>
                <c:pt idx="2">
                  <c:v>Promoter</c:v>
                </c:pt>
                <c:pt idx="3">
                  <c:v>TE</c:v>
                </c:pt>
                <c:pt idx="4">
                  <c:v>Other</c:v>
                </c:pt>
              </c:strCache>
            </c:strRef>
          </c:cat>
          <c:val>
            <c:numRef>
              <c:f>olddata!$F$5:$F$9</c:f>
              <c:numCache>
                <c:formatCode>General</c:formatCode>
                <c:ptCount val="5"/>
                <c:pt idx="0">
                  <c:v>1.134622E6</c:v>
                </c:pt>
                <c:pt idx="1">
                  <c:v>2.912003E6</c:v>
                </c:pt>
                <c:pt idx="2">
                  <c:v>616140.0</c:v>
                </c:pt>
                <c:pt idx="3">
                  <c:v>832569.0</c:v>
                </c:pt>
                <c:pt idx="4">
                  <c:v>4.540367E6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olddaata!$D$5</c:f>
              <c:strCache>
                <c:ptCount val="1"/>
                <c:pt idx="0">
                  <c:v>all CG</c:v>
                </c:pt>
              </c:strCache>
            </c:strRef>
          </c:tx>
          <c:invertIfNegative val="0"/>
          <c:cat>
            <c:strRef>
              <c:f>olddaata!$C$6:$C$10</c:f>
              <c:strCache>
                <c:ptCount val="5"/>
                <c:pt idx="0">
                  <c:v>Other</c:v>
                </c:pt>
                <c:pt idx="1">
                  <c:v>Pro</c:v>
                </c:pt>
                <c:pt idx="2">
                  <c:v>TE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olddaata!$D$6:$D$10</c:f>
              <c:numCache>
                <c:formatCode>0%</c:formatCode>
                <c:ptCount val="5"/>
                <c:pt idx="0">
                  <c:v>-0.45</c:v>
                </c:pt>
                <c:pt idx="1">
                  <c:v>-0.08</c:v>
                </c:pt>
                <c:pt idx="2">
                  <c:v>-0.08</c:v>
                </c:pt>
                <c:pt idx="3">
                  <c:v>-0.29</c:v>
                </c:pt>
                <c:pt idx="4">
                  <c:v>-0.12</c:v>
                </c:pt>
              </c:numCache>
            </c:numRef>
          </c:val>
        </c:ser>
        <c:ser>
          <c:idx val="1"/>
          <c:order val="1"/>
          <c:tx>
            <c:strRef>
              <c:f>olddaata!$E$5</c:f>
              <c:strCache>
                <c:ptCount val="1"/>
                <c:pt idx="0">
                  <c:v>methylated</c:v>
                </c:pt>
              </c:strCache>
            </c:strRef>
          </c:tx>
          <c:invertIfNegative val="0"/>
          <c:cat>
            <c:strRef>
              <c:f>olddaata!$C$6:$C$10</c:f>
              <c:strCache>
                <c:ptCount val="5"/>
                <c:pt idx="0">
                  <c:v>Other</c:v>
                </c:pt>
                <c:pt idx="1">
                  <c:v>Pro</c:v>
                </c:pt>
                <c:pt idx="2">
                  <c:v>TE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olddaata!$E$6:$E$10</c:f>
              <c:numCache>
                <c:formatCode>0%</c:formatCode>
                <c:ptCount val="5"/>
                <c:pt idx="0">
                  <c:v>0.22</c:v>
                </c:pt>
                <c:pt idx="1">
                  <c:v>0.04</c:v>
                </c:pt>
                <c:pt idx="2">
                  <c:v>0.05</c:v>
                </c:pt>
                <c:pt idx="3">
                  <c:v>0.45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49624"/>
        <c:axId val="164752600"/>
      </c:barChart>
      <c:catAx>
        <c:axId val="164749624"/>
        <c:scaling>
          <c:orientation val="minMax"/>
        </c:scaling>
        <c:delete val="0"/>
        <c:axPos val="l"/>
        <c:majorTickMark val="out"/>
        <c:minorTickMark val="none"/>
        <c:tickLblPos val="nextTo"/>
        <c:crossAx val="164752600"/>
        <c:crosses val="autoZero"/>
        <c:auto val="1"/>
        <c:lblAlgn val="ctr"/>
        <c:lblOffset val="100"/>
        <c:noMultiLvlLbl val="0"/>
      </c:catAx>
      <c:valAx>
        <c:axId val="1647526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4749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'073013'!$D$10</c:f>
              <c:strCache>
                <c:ptCount val="1"/>
                <c:pt idx="0">
                  <c:v>all CG</c:v>
                </c:pt>
              </c:strCache>
            </c:strRef>
          </c:tx>
          <c:invertIfNegative val="0"/>
          <c:cat>
            <c:strRef>
              <c:f>'073013'!$B$11:$B$15</c:f>
              <c:strCache>
                <c:ptCount val="5"/>
                <c:pt idx="0">
                  <c:v>Other</c:v>
                </c:pt>
                <c:pt idx="1">
                  <c:v>Pro</c:v>
                </c:pt>
                <c:pt idx="2">
                  <c:v>TE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'073013'!$D$11:$D$15</c:f>
              <c:numCache>
                <c:formatCode>0%</c:formatCode>
                <c:ptCount val="5"/>
                <c:pt idx="0">
                  <c:v>0.48</c:v>
                </c:pt>
                <c:pt idx="1">
                  <c:v>0.06</c:v>
                </c:pt>
                <c:pt idx="2">
                  <c:v>0.08</c:v>
                </c:pt>
                <c:pt idx="3">
                  <c:v>0.27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'073013'!$C$10</c:f>
              <c:strCache>
                <c:ptCount val="1"/>
                <c:pt idx="0">
                  <c:v>methylated</c:v>
                </c:pt>
              </c:strCache>
            </c:strRef>
          </c:tx>
          <c:invertIfNegative val="0"/>
          <c:cat>
            <c:strRef>
              <c:f>'073013'!$B$11:$B$15</c:f>
              <c:strCache>
                <c:ptCount val="5"/>
                <c:pt idx="0">
                  <c:v>Other</c:v>
                </c:pt>
                <c:pt idx="1">
                  <c:v>Pro</c:v>
                </c:pt>
                <c:pt idx="2">
                  <c:v>TE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'073013'!$C$11:$C$15</c:f>
              <c:numCache>
                <c:formatCode>0%</c:formatCode>
                <c:ptCount val="5"/>
                <c:pt idx="0">
                  <c:v>-0.27</c:v>
                </c:pt>
                <c:pt idx="1">
                  <c:v>-0.04</c:v>
                </c:pt>
                <c:pt idx="2">
                  <c:v>-0.05</c:v>
                </c:pt>
                <c:pt idx="3">
                  <c:v>-0.41</c:v>
                </c:pt>
                <c:pt idx="4">
                  <c:v>-0.23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036920"/>
        <c:axId val="153039896"/>
      </c:barChart>
      <c:catAx>
        <c:axId val="153036920"/>
        <c:scaling>
          <c:orientation val="minMax"/>
        </c:scaling>
        <c:delete val="0"/>
        <c:axPos val="l"/>
        <c:majorTickMark val="out"/>
        <c:minorTickMark val="none"/>
        <c:tickLblPos val="nextTo"/>
        <c:crossAx val="153039896"/>
        <c:crosses val="autoZero"/>
        <c:auto val="1"/>
        <c:lblAlgn val="ctr"/>
        <c:lblOffset val="100"/>
        <c:noMultiLvlLbl val="0"/>
      </c:catAx>
      <c:valAx>
        <c:axId val="153039896"/>
        <c:scaling>
          <c:orientation val="minMax"/>
          <c:min val="-0.5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036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olddata!$G$4</c:f>
              <c:strCache>
                <c:ptCount val="1"/>
                <c:pt idx="0">
                  <c:v>mCG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olddata!$E$5:$E$9</c:f>
              <c:strCache>
                <c:ptCount val="5"/>
                <c:pt idx="0">
                  <c:v>Exon</c:v>
                </c:pt>
                <c:pt idx="1">
                  <c:v>Intron</c:v>
                </c:pt>
                <c:pt idx="2">
                  <c:v>Promoter</c:v>
                </c:pt>
                <c:pt idx="3">
                  <c:v>TE</c:v>
                </c:pt>
                <c:pt idx="4">
                  <c:v>Other</c:v>
                </c:pt>
              </c:strCache>
            </c:strRef>
          </c:cat>
          <c:val>
            <c:numRef>
              <c:f>olddata!$G$5:$G$9</c:f>
              <c:numCache>
                <c:formatCode>General</c:formatCode>
                <c:ptCount val="5"/>
                <c:pt idx="0">
                  <c:v>356323.0</c:v>
                </c:pt>
                <c:pt idx="1">
                  <c:v>651253.0</c:v>
                </c:pt>
                <c:pt idx="2">
                  <c:v>57498.0</c:v>
                </c:pt>
                <c:pt idx="3">
                  <c:v>73083.0</c:v>
                </c:pt>
                <c:pt idx="4">
                  <c:v>315596.0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olddata!$H$4</c:f>
              <c:strCache>
                <c:ptCount val="1"/>
                <c:pt idx="0">
                  <c:v>&gt;80% mCG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olddata!$E$5:$E$9</c:f>
              <c:strCache>
                <c:ptCount val="5"/>
                <c:pt idx="0">
                  <c:v>Exon</c:v>
                </c:pt>
                <c:pt idx="1">
                  <c:v>Intron</c:v>
                </c:pt>
                <c:pt idx="2">
                  <c:v>Promoter</c:v>
                </c:pt>
                <c:pt idx="3">
                  <c:v>TE</c:v>
                </c:pt>
                <c:pt idx="4">
                  <c:v>Other</c:v>
                </c:pt>
              </c:strCache>
            </c:strRef>
          </c:cat>
          <c:val>
            <c:numRef>
              <c:f>olddata!$H$5:$H$9</c:f>
              <c:numCache>
                <c:formatCode>General</c:formatCode>
                <c:ptCount val="5"/>
                <c:pt idx="0">
                  <c:v>313602.0</c:v>
                </c:pt>
                <c:pt idx="1">
                  <c:v>506264.0</c:v>
                </c:pt>
                <c:pt idx="2">
                  <c:v>42562.0</c:v>
                </c:pt>
                <c:pt idx="3">
                  <c:v>52064.0</c:v>
                </c:pt>
                <c:pt idx="4">
                  <c:v>202647.0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olddata!$E$31</c:f>
              <c:strCache>
                <c:ptCount val="1"/>
                <c:pt idx="0">
                  <c:v>exon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olddata!$F$30:$G$30</c:f>
              <c:strCache>
                <c:ptCount val="2"/>
                <c:pt idx="0">
                  <c:v>all CG</c:v>
                </c:pt>
                <c:pt idx="1">
                  <c:v>methylated CG</c:v>
                </c:pt>
              </c:strCache>
            </c:strRef>
          </c:cat>
          <c:val>
            <c:numRef>
              <c:f>olddata!$F$31:$G$31</c:f>
              <c:numCache>
                <c:formatCode>General</c:formatCode>
                <c:ptCount val="2"/>
                <c:pt idx="0">
                  <c:v>1.134622E6</c:v>
                </c:pt>
                <c:pt idx="1">
                  <c:v>356323.0</c:v>
                </c:pt>
              </c:numCache>
            </c:numRef>
          </c:val>
        </c:ser>
        <c:ser>
          <c:idx val="1"/>
          <c:order val="1"/>
          <c:tx>
            <c:strRef>
              <c:f>olddata!$E$32</c:f>
              <c:strCache>
                <c:ptCount val="1"/>
                <c:pt idx="0">
                  <c:v>intron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olddata!$F$30:$G$30</c:f>
              <c:strCache>
                <c:ptCount val="2"/>
                <c:pt idx="0">
                  <c:v>all CG</c:v>
                </c:pt>
                <c:pt idx="1">
                  <c:v>methylated CG</c:v>
                </c:pt>
              </c:strCache>
            </c:strRef>
          </c:cat>
          <c:val>
            <c:numRef>
              <c:f>olddata!$F$32:$G$32</c:f>
              <c:numCache>
                <c:formatCode>General</c:formatCode>
                <c:ptCount val="2"/>
                <c:pt idx="0">
                  <c:v>2.912003E6</c:v>
                </c:pt>
                <c:pt idx="1">
                  <c:v>651253.0</c:v>
                </c:pt>
              </c:numCache>
            </c:numRef>
          </c:val>
        </c:ser>
        <c:ser>
          <c:idx val="2"/>
          <c:order val="2"/>
          <c:tx>
            <c:strRef>
              <c:f>olddata!$E$33</c:f>
              <c:strCache>
                <c:ptCount val="1"/>
                <c:pt idx="0">
                  <c:v>promoter</c:v>
                </c:pt>
              </c:strCache>
            </c:strRef>
          </c:tx>
          <c:spPr>
            <a:pattFill prst="ltDnDiag">
              <a:fgClr>
                <a:schemeClr val="dk1">
                  <a:tint val="78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olddata!$F$30:$G$30</c:f>
              <c:strCache>
                <c:ptCount val="2"/>
                <c:pt idx="0">
                  <c:v>all CG</c:v>
                </c:pt>
                <c:pt idx="1">
                  <c:v>methylated CG</c:v>
                </c:pt>
              </c:strCache>
            </c:strRef>
          </c:cat>
          <c:val>
            <c:numRef>
              <c:f>olddata!$F$33:$G$33</c:f>
              <c:numCache>
                <c:formatCode>General</c:formatCode>
                <c:ptCount val="2"/>
                <c:pt idx="0">
                  <c:v>616140.0</c:v>
                </c:pt>
                <c:pt idx="1">
                  <c:v>57498.0</c:v>
                </c:pt>
              </c:numCache>
            </c:numRef>
          </c:val>
        </c:ser>
        <c:ser>
          <c:idx val="3"/>
          <c:order val="3"/>
          <c:tx>
            <c:strRef>
              <c:f>olddata!$E$34</c:f>
              <c:strCache>
                <c:ptCount val="1"/>
                <c:pt idx="0">
                  <c:v>TE</c:v>
                </c:pt>
              </c:strCache>
            </c:strRef>
          </c:tx>
          <c:spPr>
            <a:pattFill prst="ltUpDiag">
              <a:fgClr>
                <a:schemeClr val="dk1">
                  <a:tint val="92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olddata!$F$30:$G$30</c:f>
              <c:strCache>
                <c:ptCount val="2"/>
                <c:pt idx="0">
                  <c:v>all CG</c:v>
                </c:pt>
                <c:pt idx="1">
                  <c:v>methylated CG</c:v>
                </c:pt>
              </c:strCache>
            </c:strRef>
          </c:cat>
          <c:val>
            <c:numRef>
              <c:f>olddata!$F$34:$G$34</c:f>
              <c:numCache>
                <c:formatCode>General</c:formatCode>
                <c:ptCount val="2"/>
                <c:pt idx="0">
                  <c:v>832569.0</c:v>
                </c:pt>
                <c:pt idx="1">
                  <c:v>73083.0</c:v>
                </c:pt>
              </c:numCache>
            </c:numRef>
          </c:val>
        </c:ser>
        <c:ser>
          <c:idx val="4"/>
          <c:order val="4"/>
          <c:tx>
            <c:strRef>
              <c:f>olddata!$E$35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olddata!$F$30:$G$30</c:f>
              <c:strCache>
                <c:ptCount val="2"/>
                <c:pt idx="0">
                  <c:v>all CG</c:v>
                </c:pt>
                <c:pt idx="1">
                  <c:v>methylated CG</c:v>
                </c:pt>
              </c:strCache>
            </c:strRef>
          </c:cat>
          <c:val>
            <c:numRef>
              <c:f>olddata!$F$35:$G$35</c:f>
              <c:numCache>
                <c:formatCode>General</c:formatCode>
                <c:ptCount val="2"/>
                <c:pt idx="0">
                  <c:v>4.540367E6</c:v>
                </c:pt>
                <c:pt idx="1">
                  <c:v>315596.0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539528"/>
        <c:axId val="151658456"/>
      </c:barChart>
      <c:catAx>
        <c:axId val="153539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58456"/>
        <c:crosses val="autoZero"/>
        <c:auto val="1"/>
        <c:lblAlgn val="ctr"/>
        <c:lblOffset val="100"/>
        <c:noMultiLvlLbl val="0"/>
      </c:catAx>
      <c:valAx>
        <c:axId val="151658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53539528"/>
        <c:crosses val="autoZero"/>
        <c:crossBetween val="between"/>
        <c:majorUnit val="0.2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olddata!$J$31</c:f>
              <c:strCache>
                <c:ptCount val="1"/>
                <c:pt idx="0">
                  <c:v>Exon</c:v>
                </c:pt>
              </c:strCache>
            </c:strRef>
          </c:tx>
          <c:spPr>
            <a:gradFill rotWithShape="1">
              <a:gsLst>
                <a:gs pos="40000">
                  <a:schemeClr val="accent2">
                    <a:tint val="50000"/>
                    <a:satMod val="300000"/>
                  </a:schemeClr>
                </a:gs>
                <a:gs pos="7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noFill/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olddata!$K$30:$L$30</c:f>
              <c:strCache>
                <c:ptCount val="2"/>
                <c:pt idx="0">
                  <c:v>methylated CG</c:v>
                </c:pt>
                <c:pt idx="1">
                  <c:v>all CG</c:v>
                </c:pt>
              </c:strCache>
            </c:strRef>
          </c:cat>
          <c:val>
            <c:numRef>
              <c:f>olddata!$K$31:$L$31</c:f>
              <c:numCache>
                <c:formatCode>General</c:formatCode>
                <c:ptCount val="2"/>
                <c:pt idx="0">
                  <c:v>356323.0</c:v>
                </c:pt>
                <c:pt idx="1">
                  <c:v>1.134622E6</c:v>
                </c:pt>
              </c:numCache>
            </c:numRef>
          </c:val>
        </c:ser>
        <c:ser>
          <c:idx val="1"/>
          <c:order val="1"/>
          <c:tx>
            <c:strRef>
              <c:f>olddata!$J$32</c:f>
              <c:strCache>
                <c:ptCount val="1"/>
                <c:pt idx="0">
                  <c:v>Intron</c:v>
                </c:pt>
              </c:strCache>
            </c:strRef>
          </c:tx>
          <c:invertIfNegative val="0"/>
          <c:cat>
            <c:strRef>
              <c:f>olddata!$K$30:$L$30</c:f>
              <c:strCache>
                <c:ptCount val="2"/>
                <c:pt idx="0">
                  <c:v>methylated CG</c:v>
                </c:pt>
                <c:pt idx="1">
                  <c:v>all CG</c:v>
                </c:pt>
              </c:strCache>
            </c:strRef>
          </c:cat>
          <c:val>
            <c:numRef>
              <c:f>olddata!$K$32:$L$32</c:f>
              <c:numCache>
                <c:formatCode>General</c:formatCode>
                <c:ptCount val="2"/>
                <c:pt idx="0">
                  <c:v>651253.0</c:v>
                </c:pt>
                <c:pt idx="1">
                  <c:v>2.912003E6</c:v>
                </c:pt>
              </c:numCache>
            </c:numRef>
          </c:val>
        </c:ser>
        <c:ser>
          <c:idx val="2"/>
          <c:order val="2"/>
          <c:tx>
            <c:strRef>
              <c:f>olddata!$J$33</c:f>
              <c:strCache>
                <c:ptCount val="1"/>
                <c:pt idx="0">
                  <c:v>Promoter</c:v>
                </c:pt>
              </c:strCache>
            </c:strRef>
          </c:tx>
          <c:invertIfNegative val="0"/>
          <c:cat>
            <c:strRef>
              <c:f>olddata!$K$30:$L$30</c:f>
              <c:strCache>
                <c:ptCount val="2"/>
                <c:pt idx="0">
                  <c:v>methylated CG</c:v>
                </c:pt>
                <c:pt idx="1">
                  <c:v>all CG</c:v>
                </c:pt>
              </c:strCache>
            </c:strRef>
          </c:cat>
          <c:val>
            <c:numRef>
              <c:f>olddata!$K$33:$L$33</c:f>
              <c:numCache>
                <c:formatCode>General</c:formatCode>
                <c:ptCount val="2"/>
                <c:pt idx="0">
                  <c:v>57498.0</c:v>
                </c:pt>
                <c:pt idx="1">
                  <c:v>616140.0</c:v>
                </c:pt>
              </c:numCache>
            </c:numRef>
          </c:val>
        </c:ser>
        <c:ser>
          <c:idx val="3"/>
          <c:order val="3"/>
          <c:tx>
            <c:strRef>
              <c:f>olddata!$J$34</c:f>
              <c:strCache>
                <c:ptCount val="1"/>
                <c:pt idx="0">
                  <c:v>TE</c:v>
                </c:pt>
              </c:strCache>
            </c:strRef>
          </c:tx>
          <c:invertIfNegative val="0"/>
          <c:cat>
            <c:strRef>
              <c:f>olddata!$K$30:$L$30</c:f>
              <c:strCache>
                <c:ptCount val="2"/>
                <c:pt idx="0">
                  <c:v>methylated CG</c:v>
                </c:pt>
                <c:pt idx="1">
                  <c:v>all CG</c:v>
                </c:pt>
              </c:strCache>
            </c:strRef>
          </c:cat>
          <c:val>
            <c:numRef>
              <c:f>olddata!$K$34:$L$34</c:f>
              <c:numCache>
                <c:formatCode>General</c:formatCode>
                <c:ptCount val="2"/>
                <c:pt idx="0">
                  <c:v>73083.0</c:v>
                </c:pt>
                <c:pt idx="1">
                  <c:v>832569.0</c:v>
                </c:pt>
              </c:numCache>
            </c:numRef>
          </c:val>
        </c:ser>
        <c:ser>
          <c:idx val="4"/>
          <c:order val="4"/>
          <c:tx>
            <c:strRef>
              <c:f>olddata!$J$35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olddata!$K$30:$L$30</c:f>
              <c:strCache>
                <c:ptCount val="2"/>
                <c:pt idx="0">
                  <c:v>methylated CG</c:v>
                </c:pt>
                <c:pt idx="1">
                  <c:v>all CG</c:v>
                </c:pt>
              </c:strCache>
            </c:strRef>
          </c:cat>
          <c:val>
            <c:numRef>
              <c:f>olddata!$K$35:$L$35</c:f>
              <c:numCache>
                <c:formatCode>General</c:formatCode>
                <c:ptCount val="2"/>
                <c:pt idx="0">
                  <c:v>315596.0</c:v>
                </c:pt>
                <c:pt idx="1">
                  <c:v>4.540367E6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89208"/>
        <c:axId val="164692568"/>
      </c:barChart>
      <c:catAx>
        <c:axId val="16468920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64692568"/>
        <c:crosses val="autoZero"/>
        <c:auto val="1"/>
        <c:lblAlgn val="ctr"/>
        <c:lblOffset val="100"/>
        <c:noMultiLvlLbl val="0"/>
      </c:catAx>
      <c:valAx>
        <c:axId val="164692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Proportion</a:t>
                </a:r>
                <a:r>
                  <a:rPr lang="en-US" baseline="0"/>
                  <a:t> of CG dinucleotides across genomic regions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6468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527709898332"/>
          <c:y val="0.132937809857101"/>
          <c:w val="0.150146619603584"/>
          <c:h val="0.5767169728783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olddata!$J$31</c:f>
              <c:strCache>
                <c:ptCount val="1"/>
                <c:pt idx="0">
                  <c:v>Exon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noFill/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olddata!$K$30</c:f>
              <c:strCache>
                <c:ptCount val="1"/>
                <c:pt idx="0">
                  <c:v>methylated CG</c:v>
                </c:pt>
              </c:strCache>
            </c:strRef>
          </c:cat>
          <c:val>
            <c:numRef>
              <c:f>olddata!$K$31</c:f>
              <c:numCache>
                <c:formatCode>General</c:formatCode>
                <c:ptCount val="1"/>
                <c:pt idx="0">
                  <c:v>356323.0</c:v>
                </c:pt>
              </c:numCache>
            </c:numRef>
          </c:val>
        </c:ser>
        <c:ser>
          <c:idx val="1"/>
          <c:order val="1"/>
          <c:tx>
            <c:strRef>
              <c:f>olddata!$J$32</c:f>
              <c:strCache>
                <c:ptCount val="1"/>
                <c:pt idx="0">
                  <c:v>Intron</c:v>
                </c:pt>
              </c:strCache>
            </c:strRef>
          </c:tx>
          <c:invertIfNegative val="0"/>
          <c:cat>
            <c:strRef>
              <c:f>olddata!$K$30</c:f>
              <c:strCache>
                <c:ptCount val="1"/>
                <c:pt idx="0">
                  <c:v>methylated CG</c:v>
                </c:pt>
              </c:strCache>
            </c:strRef>
          </c:cat>
          <c:val>
            <c:numRef>
              <c:f>olddata!$K$32</c:f>
              <c:numCache>
                <c:formatCode>General</c:formatCode>
                <c:ptCount val="1"/>
                <c:pt idx="0">
                  <c:v>651253.0</c:v>
                </c:pt>
              </c:numCache>
            </c:numRef>
          </c:val>
        </c:ser>
        <c:ser>
          <c:idx val="2"/>
          <c:order val="2"/>
          <c:tx>
            <c:strRef>
              <c:f>olddata!$J$33</c:f>
              <c:strCache>
                <c:ptCount val="1"/>
                <c:pt idx="0">
                  <c:v>Promoter</c:v>
                </c:pt>
              </c:strCache>
            </c:strRef>
          </c:tx>
          <c:invertIfNegative val="0"/>
          <c:cat>
            <c:strRef>
              <c:f>olddata!$K$30</c:f>
              <c:strCache>
                <c:ptCount val="1"/>
                <c:pt idx="0">
                  <c:v>methylated CG</c:v>
                </c:pt>
              </c:strCache>
            </c:strRef>
          </c:cat>
          <c:val>
            <c:numRef>
              <c:f>olddata!$K$33</c:f>
              <c:numCache>
                <c:formatCode>General</c:formatCode>
                <c:ptCount val="1"/>
                <c:pt idx="0">
                  <c:v>57498.0</c:v>
                </c:pt>
              </c:numCache>
            </c:numRef>
          </c:val>
        </c:ser>
        <c:ser>
          <c:idx val="3"/>
          <c:order val="3"/>
          <c:tx>
            <c:strRef>
              <c:f>olddata!$J$34</c:f>
              <c:strCache>
                <c:ptCount val="1"/>
                <c:pt idx="0">
                  <c:v>TE</c:v>
                </c:pt>
              </c:strCache>
            </c:strRef>
          </c:tx>
          <c:invertIfNegative val="0"/>
          <c:cat>
            <c:strRef>
              <c:f>olddata!$K$30</c:f>
              <c:strCache>
                <c:ptCount val="1"/>
                <c:pt idx="0">
                  <c:v>methylated CG</c:v>
                </c:pt>
              </c:strCache>
            </c:strRef>
          </c:cat>
          <c:val>
            <c:numRef>
              <c:f>olddata!$K$34</c:f>
              <c:numCache>
                <c:formatCode>General</c:formatCode>
                <c:ptCount val="1"/>
                <c:pt idx="0">
                  <c:v>73083.0</c:v>
                </c:pt>
              </c:numCache>
            </c:numRef>
          </c:val>
        </c:ser>
        <c:ser>
          <c:idx val="4"/>
          <c:order val="4"/>
          <c:tx>
            <c:strRef>
              <c:f>olddata!$J$35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olddata!$K$30</c:f>
              <c:strCache>
                <c:ptCount val="1"/>
                <c:pt idx="0">
                  <c:v>methylated CG</c:v>
                </c:pt>
              </c:strCache>
            </c:strRef>
          </c:cat>
          <c:val>
            <c:numRef>
              <c:f>olddata!$K$35</c:f>
              <c:numCache>
                <c:formatCode>General</c:formatCode>
                <c:ptCount val="1"/>
                <c:pt idx="0">
                  <c:v>315596.0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2778424"/>
        <c:axId val="152781480"/>
      </c:barChart>
      <c:catAx>
        <c:axId val="152778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781480"/>
        <c:crosses val="autoZero"/>
        <c:auto val="1"/>
        <c:lblAlgn val="ctr"/>
        <c:lblOffset val="100"/>
        <c:noMultiLvlLbl val="0"/>
      </c:catAx>
      <c:valAx>
        <c:axId val="1527814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2778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'old data'!$C$2:$C$6</c:f>
              <c:strCache>
                <c:ptCount val="5"/>
                <c:pt idx="0">
                  <c:v>Promoter</c:v>
                </c:pt>
                <c:pt idx="1">
                  <c:v>TE</c:v>
                </c:pt>
                <c:pt idx="2">
                  <c:v>Other (intergenic)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'old data'!$D$2:$D$6</c:f>
              <c:numCache>
                <c:formatCode>General</c:formatCode>
                <c:ptCount val="5"/>
                <c:pt idx="0">
                  <c:v>-0.906680299931834</c:v>
                </c:pt>
                <c:pt idx="1">
                  <c:v>-0.912219888081348</c:v>
                </c:pt>
                <c:pt idx="2">
                  <c:v>-0.930491081447821</c:v>
                </c:pt>
                <c:pt idx="3">
                  <c:v>-0.776355656227003</c:v>
                </c:pt>
                <c:pt idx="4">
                  <c:v>-0.685954441214783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'old data'!$C$2:$C$6</c:f>
              <c:strCache>
                <c:ptCount val="5"/>
                <c:pt idx="0">
                  <c:v>Promoter</c:v>
                </c:pt>
                <c:pt idx="1">
                  <c:v>TE</c:v>
                </c:pt>
                <c:pt idx="2">
                  <c:v>Other (intergenic)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'old data'!$E$2:$E$6</c:f>
              <c:numCache>
                <c:formatCode>General</c:formatCode>
                <c:ptCount val="5"/>
                <c:pt idx="0">
                  <c:v>0.0933197000681663</c:v>
                </c:pt>
                <c:pt idx="1">
                  <c:v>0.0877801119186518</c:v>
                </c:pt>
                <c:pt idx="2">
                  <c:v>0.0695089185521787</c:v>
                </c:pt>
                <c:pt idx="3">
                  <c:v>0.223644343772997</c:v>
                </c:pt>
                <c:pt idx="4">
                  <c:v>0.314045558785217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01176"/>
        <c:axId val="152804152"/>
      </c:barChart>
      <c:catAx>
        <c:axId val="152801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52804152"/>
        <c:crosses val="autoZero"/>
        <c:auto val="1"/>
        <c:lblAlgn val="ctr"/>
        <c:lblOffset val="100"/>
        <c:noMultiLvlLbl val="0"/>
      </c:catAx>
      <c:valAx>
        <c:axId val="152804152"/>
        <c:scaling>
          <c:orientation val="minMax"/>
          <c:max val="1.0"/>
          <c:min val="-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52801176"/>
        <c:crosses val="autoZero"/>
        <c:crossBetween val="between"/>
        <c:majorUnit val="0.25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'old data'!$D$36:$D$40</c:f>
              <c:strCache>
                <c:ptCount val="5"/>
                <c:pt idx="0">
                  <c:v>Other (intergenic)</c:v>
                </c:pt>
                <c:pt idx="1">
                  <c:v>TE</c:v>
                </c:pt>
                <c:pt idx="2">
                  <c:v>Promoter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'old data'!$E$36:$E$40</c:f>
              <c:numCache>
                <c:formatCode>General</c:formatCode>
                <c:ptCount val="5"/>
                <c:pt idx="0">
                  <c:v>-41.87209866515196</c:v>
                </c:pt>
                <c:pt idx="1">
                  <c:v>-7.297759104650785</c:v>
                </c:pt>
                <c:pt idx="2">
                  <c:v>-5.440081799591002</c:v>
                </c:pt>
                <c:pt idx="3">
                  <c:v>-22.51431403058309</c:v>
                </c:pt>
                <c:pt idx="4">
                  <c:v>-8.231453294577395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'old data'!$D$36:$D$40</c:f>
              <c:strCache>
                <c:ptCount val="5"/>
                <c:pt idx="0">
                  <c:v>Other (intergenic)</c:v>
                </c:pt>
                <c:pt idx="1">
                  <c:v>TE</c:v>
                </c:pt>
                <c:pt idx="2">
                  <c:v>Promoter</c:v>
                </c:pt>
                <c:pt idx="3">
                  <c:v>Intron</c:v>
                </c:pt>
                <c:pt idx="4">
                  <c:v>Exon</c:v>
                </c:pt>
              </c:strCache>
            </c:strRef>
          </c:cat>
          <c:val>
            <c:numRef>
              <c:f>'old data'!$F$36:$F$40</c:f>
              <c:numCache>
                <c:formatCode>General</c:formatCode>
                <c:ptCount val="5"/>
                <c:pt idx="0">
                  <c:v>3.127901334848041</c:v>
                </c:pt>
                <c:pt idx="1">
                  <c:v>0.702240895349214</c:v>
                </c:pt>
                <c:pt idx="2">
                  <c:v>0.559918200408998</c:v>
                </c:pt>
                <c:pt idx="3">
                  <c:v>6.485685969416913</c:v>
                </c:pt>
                <c:pt idx="4">
                  <c:v>3.768546705422604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32424"/>
        <c:axId val="152835400"/>
      </c:barChart>
      <c:catAx>
        <c:axId val="152832424"/>
        <c:scaling>
          <c:orientation val="minMax"/>
        </c:scaling>
        <c:delete val="0"/>
        <c:axPos val="l"/>
        <c:majorTickMark val="out"/>
        <c:minorTickMark val="none"/>
        <c:tickLblPos val="nextTo"/>
        <c:crossAx val="152835400"/>
        <c:crosses val="autoZero"/>
        <c:auto val="1"/>
        <c:lblAlgn val="ctr"/>
        <c:lblOffset val="10"/>
        <c:noMultiLvlLbl val="0"/>
      </c:catAx>
      <c:valAx>
        <c:axId val="152835400"/>
        <c:scaling>
          <c:orientation val="minMax"/>
          <c:max val="25.0"/>
          <c:min val="-4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2832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'old data'!$E$13</c:f>
              <c:strCache>
                <c:ptCount val="1"/>
                <c:pt idx="0">
                  <c:v>methylated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'old data'!$D$14:$D$18</c:f>
              <c:strCache>
                <c:ptCount val="5"/>
                <c:pt idx="0">
                  <c:v>P</c:v>
                </c:pt>
                <c:pt idx="1">
                  <c:v>TE</c:v>
                </c:pt>
                <c:pt idx="2">
                  <c:v>O</c:v>
                </c:pt>
                <c:pt idx="3">
                  <c:v>In</c:v>
                </c:pt>
                <c:pt idx="4">
                  <c:v>Exon</c:v>
                </c:pt>
              </c:strCache>
            </c:strRef>
          </c:cat>
          <c:val>
            <c:numRef>
              <c:f>'old data'!$E$14:$E$18</c:f>
              <c:numCache>
                <c:formatCode>General</c:formatCode>
                <c:ptCount val="5"/>
                <c:pt idx="0">
                  <c:v>0.0933197000681663</c:v>
                </c:pt>
                <c:pt idx="1">
                  <c:v>0.0877801119186518</c:v>
                </c:pt>
                <c:pt idx="2">
                  <c:v>0.0695089185521787</c:v>
                </c:pt>
                <c:pt idx="3">
                  <c:v>0.223644343772997</c:v>
                </c:pt>
                <c:pt idx="4">
                  <c:v>0.314045558785217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12</xdr:row>
      <xdr:rowOff>69850</xdr:rowOff>
    </xdr:from>
    <xdr:to>
      <xdr:col>6</xdr:col>
      <xdr:colOff>355600</xdr:colOff>
      <xdr:row>26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12</xdr:row>
      <xdr:rowOff>88900</xdr:rowOff>
    </xdr:from>
    <xdr:to>
      <xdr:col>12</xdr:col>
      <xdr:colOff>304800</xdr:colOff>
      <xdr:row>26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596900</xdr:colOff>
      <xdr:row>12</xdr:row>
      <xdr:rowOff>63500</xdr:rowOff>
    </xdr:from>
    <xdr:to>
      <xdr:col>18</xdr:col>
      <xdr:colOff>215900</xdr:colOff>
      <xdr:row>26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29</xdr:row>
      <xdr:rowOff>165100</xdr:rowOff>
    </xdr:from>
    <xdr:to>
      <xdr:col>7</xdr:col>
      <xdr:colOff>546100</xdr:colOff>
      <xdr:row>51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317500</xdr:colOff>
      <xdr:row>36</xdr:row>
      <xdr:rowOff>146050</xdr:rowOff>
    </xdr:from>
    <xdr:to>
      <xdr:col>18</xdr:col>
      <xdr:colOff>342900</xdr:colOff>
      <xdr:row>51</xdr:row>
      <xdr:rowOff>31750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165100</xdr:colOff>
      <xdr:row>9</xdr:row>
      <xdr:rowOff>152400</xdr:rowOff>
    </xdr:from>
    <xdr:to>
      <xdr:col>13</xdr:col>
      <xdr:colOff>787400</xdr:colOff>
      <xdr:row>36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11</xdr:row>
      <xdr:rowOff>171450</xdr:rowOff>
    </xdr:from>
    <xdr:to>
      <xdr:col>12</xdr:col>
      <xdr:colOff>381000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27</xdr:row>
      <xdr:rowOff>82550</xdr:rowOff>
    </xdr:from>
    <xdr:to>
      <xdr:col>16</xdr:col>
      <xdr:colOff>482600</xdr:colOff>
      <xdr:row>41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368300</xdr:colOff>
      <xdr:row>6</xdr:row>
      <xdr:rowOff>69850</xdr:rowOff>
    </xdr:from>
    <xdr:to>
      <xdr:col>16</xdr:col>
      <xdr:colOff>812800</xdr:colOff>
      <xdr:row>20</xdr:row>
      <xdr:rowOff>146050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3</xdr:row>
      <xdr:rowOff>101600</xdr:rowOff>
    </xdr:from>
    <xdr:to>
      <xdr:col>14</xdr:col>
      <xdr:colOff>762000</xdr:colOff>
      <xdr:row>26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14</xdr:row>
      <xdr:rowOff>152400</xdr:rowOff>
    </xdr:from>
    <xdr:to>
      <xdr:col>13</xdr:col>
      <xdr:colOff>38100</xdr:colOff>
      <xdr:row>33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topLeftCell="A5" workbookViewId="0">
      <selection activeCell="G11" sqref="G11"/>
    </sheetView>
  </sheetViews>
  <sheetFormatPr baseColWidth="10" defaultRowHeight="15" x14ac:dyDescent="0"/>
  <sheetData>
    <row r="1" spans="2:16">
      <c r="F1" t="s">
        <v>5</v>
      </c>
      <c r="G1" t="s">
        <v>6</v>
      </c>
      <c r="H1" t="s">
        <v>7</v>
      </c>
    </row>
    <row r="2" spans="2:16">
      <c r="E2" t="s">
        <v>9</v>
      </c>
      <c r="F2">
        <v>10035701</v>
      </c>
      <c r="G2">
        <v>1453753</v>
      </c>
      <c r="H2">
        <v>1117139</v>
      </c>
      <c r="I2">
        <f>G2/F2</f>
        <v>0.14485814194743346</v>
      </c>
    </row>
    <row r="3" spans="2:16">
      <c r="E3" t="s">
        <v>8</v>
      </c>
      <c r="F3">
        <v>4046625</v>
      </c>
      <c r="G3">
        <v>1007576</v>
      </c>
      <c r="H3">
        <v>819866</v>
      </c>
      <c r="I3">
        <f t="shared" ref="I3:I9" si="0">G3/F3</f>
        <v>0.2489916906063695</v>
      </c>
      <c r="K3" t="s">
        <v>10</v>
      </c>
    </row>
    <row r="4" spans="2:16">
      <c r="F4" t="s">
        <v>5</v>
      </c>
      <c r="G4" t="s">
        <v>22</v>
      </c>
      <c r="H4" t="s">
        <v>7</v>
      </c>
      <c r="I4" t="e">
        <f t="shared" si="0"/>
        <v>#VALUE!</v>
      </c>
    </row>
    <row r="5" spans="2:16">
      <c r="E5" t="s">
        <v>16</v>
      </c>
      <c r="F5">
        <v>1134622</v>
      </c>
      <c r="G5">
        <v>356323</v>
      </c>
      <c r="H5">
        <v>313602</v>
      </c>
      <c r="I5">
        <f t="shared" si="0"/>
        <v>0.31404555878521656</v>
      </c>
      <c r="N5" s="1"/>
      <c r="O5" s="1" t="s">
        <v>5</v>
      </c>
      <c r="P5" s="1" t="s">
        <v>17</v>
      </c>
    </row>
    <row r="6" spans="2:16">
      <c r="E6" t="s">
        <v>15</v>
      </c>
      <c r="F6">
        <f>F3-F5</f>
        <v>2912003</v>
      </c>
      <c r="G6">
        <f t="shared" ref="G6:H6" si="1">G3-G5</f>
        <v>651253</v>
      </c>
      <c r="H6">
        <f t="shared" si="1"/>
        <v>506264</v>
      </c>
      <c r="I6">
        <f t="shared" si="0"/>
        <v>0.22364434377299749</v>
      </c>
      <c r="N6" s="1" t="s">
        <v>16</v>
      </c>
      <c r="O6" s="1">
        <v>12</v>
      </c>
      <c r="P6" s="1">
        <v>24</v>
      </c>
    </row>
    <row r="7" spans="2:16">
      <c r="E7" t="s">
        <v>12</v>
      </c>
      <c r="F7">
        <v>616140</v>
      </c>
      <c r="G7">
        <v>57498</v>
      </c>
      <c r="H7">
        <v>42562</v>
      </c>
      <c r="I7">
        <f t="shared" si="0"/>
        <v>9.3319700068166325E-2</v>
      </c>
      <c r="N7" s="1" t="s">
        <v>15</v>
      </c>
      <c r="O7" s="1">
        <v>29</v>
      </c>
      <c r="P7" s="1">
        <v>45</v>
      </c>
    </row>
    <row r="8" spans="2:16">
      <c r="B8" t="s">
        <v>24</v>
      </c>
      <c r="E8" t="s">
        <v>3</v>
      </c>
      <c r="F8">
        <v>832569</v>
      </c>
      <c r="G8">
        <v>73083</v>
      </c>
      <c r="H8">
        <v>52064</v>
      </c>
      <c r="I8">
        <f t="shared" si="0"/>
        <v>8.7780111918651788E-2</v>
      </c>
      <c r="N8" s="1" t="s">
        <v>12</v>
      </c>
      <c r="O8" s="1">
        <v>6</v>
      </c>
      <c r="P8" s="1">
        <v>4</v>
      </c>
    </row>
    <row r="9" spans="2:16">
      <c r="E9" t="s">
        <v>13</v>
      </c>
      <c r="F9">
        <f>F2-(F3+F7+F8)</f>
        <v>4540367</v>
      </c>
      <c r="G9">
        <f t="shared" ref="G9:H9" si="2">G2-(G3+G7+G8)</f>
        <v>315596</v>
      </c>
      <c r="H9">
        <f t="shared" si="2"/>
        <v>202647</v>
      </c>
      <c r="I9">
        <f t="shared" si="0"/>
        <v>6.9508918552178708E-2</v>
      </c>
      <c r="N9" s="1" t="s">
        <v>3</v>
      </c>
      <c r="O9" s="1">
        <v>8</v>
      </c>
      <c r="P9" s="1">
        <v>5</v>
      </c>
    </row>
    <row r="10" spans="2:16">
      <c r="N10" s="1" t="s">
        <v>13</v>
      </c>
      <c r="O10" s="1">
        <v>45</v>
      </c>
      <c r="P10" s="1">
        <v>22</v>
      </c>
    </row>
    <row r="30" spans="5:12">
      <c r="F30" t="s">
        <v>5</v>
      </c>
      <c r="G30" t="s">
        <v>11</v>
      </c>
      <c r="J30" s="1"/>
      <c r="K30" s="1" t="s">
        <v>11</v>
      </c>
      <c r="L30" s="1" t="s">
        <v>5</v>
      </c>
    </row>
    <row r="31" spans="5:12">
      <c r="E31" t="s">
        <v>0</v>
      </c>
      <c r="F31">
        <v>1134622</v>
      </c>
      <c r="G31">
        <v>356323</v>
      </c>
      <c r="J31" s="1" t="s">
        <v>16</v>
      </c>
      <c r="K31" s="1">
        <v>356323</v>
      </c>
      <c r="L31" s="1">
        <v>1134622</v>
      </c>
    </row>
    <row r="32" spans="5:12">
      <c r="E32" t="s">
        <v>1</v>
      </c>
      <c r="F32">
        <v>2912003</v>
      </c>
      <c r="G32">
        <v>651253</v>
      </c>
      <c r="J32" s="1" t="s">
        <v>15</v>
      </c>
      <c r="K32" s="1">
        <v>651253</v>
      </c>
      <c r="L32" s="1">
        <v>2912003</v>
      </c>
    </row>
    <row r="33" spans="5:12">
      <c r="E33" t="s">
        <v>2</v>
      </c>
      <c r="F33">
        <v>616140</v>
      </c>
      <c r="G33">
        <v>57498</v>
      </c>
      <c r="J33" s="1" t="s">
        <v>12</v>
      </c>
      <c r="K33" s="1">
        <v>57498</v>
      </c>
      <c r="L33" s="1">
        <v>616140</v>
      </c>
    </row>
    <row r="34" spans="5:12">
      <c r="E34" t="s">
        <v>3</v>
      </c>
      <c r="F34">
        <v>832569</v>
      </c>
      <c r="G34">
        <v>73083</v>
      </c>
      <c r="J34" s="1" t="s">
        <v>3</v>
      </c>
      <c r="K34" s="1">
        <v>73083</v>
      </c>
      <c r="L34" s="1">
        <v>832569</v>
      </c>
    </row>
    <row r="35" spans="5:12">
      <c r="E35" t="s">
        <v>4</v>
      </c>
      <c r="F35">
        <v>4540367</v>
      </c>
      <c r="G35">
        <v>315596</v>
      </c>
      <c r="J35" s="1" t="s">
        <v>13</v>
      </c>
      <c r="K35" s="1">
        <v>315596</v>
      </c>
      <c r="L35" s="1">
        <v>4540367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0"/>
  <sheetViews>
    <sheetView topLeftCell="A6" workbookViewId="0">
      <selection activeCell="D36" sqref="D36:F40"/>
    </sheetView>
  </sheetViews>
  <sheetFormatPr baseColWidth="10" defaultRowHeight="15" x14ac:dyDescent="0"/>
  <sheetData>
    <row r="2" spans="3:5">
      <c r="C2" t="s">
        <v>12</v>
      </c>
      <c r="D2">
        <v>-0.90668029993183397</v>
      </c>
      <c r="E2">
        <v>9.3319700068166297E-2</v>
      </c>
    </row>
    <row r="3" spans="3:5">
      <c r="C3" t="s">
        <v>3</v>
      </c>
      <c r="D3">
        <v>-0.91221988808134802</v>
      </c>
      <c r="E3">
        <v>8.7780111918651801E-2</v>
      </c>
    </row>
    <row r="4" spans="3:5">
      <c r="C4" t="s">
        <v>14</v>
      </c>
      <c r="D4">
        <v>-0.930491081447821</v>
      </c>
      <c r="E4">
        <v>6.9508918552178695E-2</v>
      </c>
    </row>
    <row r="5" spans="3:5">
      <c r="C5" t="s">
        <v>15</v>
      </c>
      <c r="D5">
        <v>-0.77635565622700298</v>
      </c>
      <c r="E5">
        <v>0.223644343772997</v>
      </c>
    </row>
    <row r="6" spans="3:5">
      <c r="C6" t="s">
        <v>16</v>
      </c>
      <c r="D6">
        <v>-0.685954441214783</v>
      </c>
      <c r="E6">
        <v>0.314045558785217</v>
      </c>
    </row>
    <row r="13" spans="3:5">
      <c r="E13" t="s">
        <v>17</v>
      </c>
    </row>
    <row r="14" spans="3:5">
      <c r="D14" t="s">
        <v>18</v>
      </c>
      <c r="E14">
        <v>9.3319700068166297E-2</v>
      </c>
    </row>
    <row r="15" spans="3:5">
      <c r="D15" t="s">
        <v>3</v>
      </c>
      <c r="E15">
        <v>8.7780111918651801E-2</v>
      </c>
    </row>
    <row r="16" spans="3:5">
      <c r="D16" t="s">
        <v>19</v>
      </c>
      <c r="E16">
        <v>6.9508918552178695E-2</v>
      </c>
    </row>
    <row r="17" spans="4:8">
      <c r="D17" t="s">
        <v>21</v>
      </c>
      <c r="E17">
        <v>0.223644343772997</v>
      </c>
    </row>
    <row r="18" spans="4:8">
      <c r="D18" t="s">
        <v>16</v>
      </c>
      <c r="E18">
        <v>0.314045558785217</v>
      </c>
    </row>
    <row r="20" spans="4:8">
      <c r="E20" t="s">
        <v>17</v>
      </c>
    </row>
    <row r="21" spans="4:8">
      <c r="D21" t="s">
        <v>18</v>
      </c>
      <c r="E21">
        <f>1-E14</f>
        <v>0.90668029993183374</v>
      </c>
    </row>
    <row r="22" spans="4:8">
      <c r="D22" t="s">
        <v>18</v>
      </c>
      <c r="E22">
        <f t="shared" ref="E22:E25" si="0">1-E15</f>
        <v>0.91221988808134824</v>
      </c>
    </row>
    <row r="23" spans="4:8">
      <c r="D23" t="s">
        <v>18</v>
      </c>
      <c r="E23">
        <f t="shared" si="0"/>
        <v>0.93049108144782133</v>
      </c>
    </row>
    <row r="24" spans="4:8">
      <c r="D24" t="s">
        <v>18</v>
      </c>
      <c r="E24">
        <f t="shared" si="0"/>
        <v>0.77635565622700298</v>
      </c>
    </row>
    <row r="25" spans="4:8">
      <c r="D25" t="s">
        <v>18</v>
      </c>
      <c r="E25">
        <f t="shared" si="0"/>
        <v>0.685954441214783</v>
      </c>
    </row>
    <row r="29" spans="4:8">
      <c r="F29" t="s">
        <v>17</v>
      </c>
    </row>
    <row r="30" spans="4:8">
      <c r="D30" t="s">
        <v>12</v>
      </c>
      <c r="E30">
        <v>6</v>
      </c>
      <c r="F30">
        <v>9.3319700068166297E-2</v>
      </c>
      <c r="G30">
        <f t="shared" ref="G30:G33" si="1">-(E30-H30)</f>
        <v>-5.4400817995910025</v>
      </c>
      <c r="H30">
        <f t="shared" ref="H30:H33" si="2">E30*F30</f>
        <v>0.55991820040899776</v>
      </c>
    </row>
    <row r="31" spans="4:8">
      <c r="D31" t="s">
        <v>3</v>
      </c>
      <c r="E31">
        <v>8</v>
      </c>
      <c r="F31">
        <v>8.7780111918651801E-2</v>
      </c>
      <c r="G31">
        <f t="shared" si="1"/>
        <v>-7.2977591046507859</v>
      </c>
      <c r="H31">
        <f t="shared" si="2"/>
        <v>0.70224089534921441</v>
      </c>
    </row>
    <row r="32" spans="4:8">
      <c r="D32" t="s">
        <v>14</v>
      </c>
      <c r="E32">
        <v>45</v>
      </c>
      <c r="F32">
        <v>6.9508918552178695E-2</v>
      </c>
      <c r="G32">
        <f t="shared" si="1"/>
        <v>-41.87209866515196</v>
      </c>
      <c r="H32">
        <f t="shared" si="2"/>
        <v>3.1279013348480413</v>
      </c>
    </row>
    <row r="33" spans="4:8">
      <c r="D33" t="s">
        <v>15</v>
      </c>
      <c r="E33">
        <v>29</v>
      </c>
      <c r="F33">
        <v>0.223644343772997</v>
      </c>
      <c r="G33">
        <f t="shared" si="1"/>
        <v>-22.514314030583087</v>
      </c>
      <c r="H33">
        <f t="shared" si="2"/>
        <v>6.4856859694169131</v>
      </c>
    </row>
    <row r="34" spans="4:8">
      <c r="D34" t="s">
        <v>16</v>
      </c>
      <c r="E34">
        <v>12</v>
      </c>
      <c r="F34">
        <v>0.314045558785217</v>
      </c>
      <c r="G34">
        <f>-(E34-H34)</f>
        <v>-8.2314532945773955</v>
      </c>
      <c r="H34">
        <f>E34*F34</f>
        <v>3.7685467054226041</v>
      </c>
    </row>
    <row r="35" spans="4:8">
      <c r="F35" t="s">
        <v>17</v>
      </c>
    </row>
    <row r="36" spans="4:8">
      <c r="D36" t="s">
        <v>14</v>
      </c>
      <c r="E36">
        <v>-41.87209866515196</v>
      </c>
      <c r="F36">
        <v>3.1279013348480413</v>
      </c>
    </row>
    <row r="37" spans="4:8">
      <c r="D37" t="s">
        <v>3</v>
      </c>
      <c r="E37">
        <v>-7.2977591046507859</v>
      </c>
      <c r="F37">
        <v>0.70224089534921441</v>
      </c>
    </row>
    <row r="38" spans="4:8">
      <c r="D38" t="s">
        <v>12</v>
      </c>
      <c r="E38">
        <v>-5.4400817995910025</v>
      </c>
      <c r="F38">
        <v>0.55991820040899776</v>
      </c>
    </row>
    <row r="39" spans="4:8">
      <c r="D39" t="s">
        <v>15</v>
      </c>
      <c r="E39">
        <v>-22.514314030583087</v>
      </c>
      <c r="F39">
        <v>6.4856859694169131</v>
      </c>
    </row>
    <row r="40" spans="4:8">
      <c r="D40" t="s">
        <v>16</v>
      </c>
      <c r="E40">
        <v>-8.2314532945773955</v>
      </c>
      <c r="F40">
        <v>3.7685467054226041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1"/>
  <sheetViews>
    <sheetView workbookViewId="0">
      <selection activeCell="C5" sqref="C5:E10"/>
    </sheetView>
  </sheetViews>
  <sheetFormatPr baseColWidth="10" defaultRowHeight="15" x14ac:dyDescent="0"/>
  <sheetData>
    <row r="5" spans="3:5">
      <c r="C5" s="1"/>
      <c r="D5" s="1" t="s">
        <v>5</v>
      </c>
      <c r="E5" s="1" t="s">
        <v>17</v>
      </c>
    </row>
    <row r="6" spans="3:5">
      <c r="C6" s="1" t="s">
        <v>13</v>
      </c>
      <c r="D6" s="3">
        <v>-0.45</v>
      </c>
      <c r="E6" s="3">
        <v>0.22</v>
      </c>
    </row>
    <row r="7" spans="3:5">
      <c r="C7" s="1" t="s">
        <v>23</v>
      </c>
      <c r="D7" s="3">
        <v>-0.08</v>
      </c>
      <c r="E7" s="3">
        <v>0.04</v>
      </c>
    </row>
    <row r="8" spans="3:5">
      <c r="C8" s="1" t="s">
        <v>3</v>
      </c>
      <c r="D8" s="3">
        <v>-0.08</v>
      </c>
      <c r="E8" s="3">
        <v>0.05</v>
      </c>
    </row>
    <row r="9" spans="3:5">
      <c r="C9" s="1" t="s">
        <v>15</v>
      </c>
      <c r="D9" s="3">
        <v>-0.28999999999999998</v>
      </c>
      <c r="E9" s="3">
        <v>0.45</v>
      </c>
    </row>
    <row r="10" spans="3:5">
      <c r="C10" s="1" t="s">
        <v>16</v>
      </c>
      <c r="D10" s="3">
        <v>-0.12</v>
      </c>
      <c r="E10" s="3">
        <v>0.24</v>
      </c>
    </row>
    <row r="11" spans="3:5">
      <c r="E1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D16" sqref="D16"/>
    </sheetView>
  </sheetViews>
  <sheetFormatPr baseColWidth="10" defaultRowHeight="15" x14ac:dyDescent="0"/>
  <sheetData>
    <row r="1" spans="1:15">
      <c r="B1" t="s">
        <v>5</v>
      </c>
      <c r="C1" t="s">
        <v>22</v>
      </c>
      <c r="F1" t="s">
        <v>5</v>
      </c>
      <c r="G1" t="s">
        <v>22</v>
      </c>
      <c r="J1" t="s">
        <v>22</v>
      </c>
      <c r="K1" s="7" t="s">
        <v>25</v>
      </c>
    </row>
    <row r="2" spans="1:15">
      <c r="A2" t="s">
        <v>20</v>
      </c>
      <c r="B2">
        <v>1134622</v>
      </c>
      <c r="C2">
        <v>357487</v>
      </c>
      <c r="E2" t="s">
        <v>20</v>
      </c>
      <c r="F2" s="5">
        <f>B2/$B$7</f>
        <v>0.10712994196438097</v>
      </c>
      <c r="G2" s="5">
        <f>C2/$C$7</f>
        <v>0.23172318217086171</v>
      </c>
      <c r="H2" s="5"/>
      <c r="I2" t="s">
        <v>20</v>
      </c>
      <c r="J2">
        <v>357487</v>
      </c>
      <c r="K2" s="6">
        <f>F2*$K$7</f>
        <v>165272.89675653534</v>
      </c>
    </row>
    <row r="3" spans="1:15">
      <c r="A3" t="s">
        <v>21</v>
      </c>
      <c r="B3">
        <v>2886432</v>
      </c>
      <c r="C3">
        <v>638483</v>
      </c>
      <c r="E3" t="s">
        <v>21</v>
      </c>
      <c r="F3" s="5">
        <f t="shared" ref="F3:F6" si="0">B3/$B$7</f>
        <v>0.27253419433444098</v>
      </c>
      <c r="G3" s="5">
        <f t="shared" ref="G3:G6" si="1">C3/$C$7</f>
        <v>0.41386487486817225</v>
      </c>
      <c r="H3" s="5"/>
      <c r="I3" t="s">
        <v>21</v>
      </c>
      <c r="J3">
        <v>638483</v>
      </c>
      <c r="K3" s="6">
        <f t="shared" ref="K3:K5" si="2">F3*$K$7</f>
        <v>420447.49522815517</v>
      </c>
    </row>
    <row r="4" spans="1:15">
      <c r="A4" t="s">
        <v>18</v>
      </c>
      <c r="B4">
        <v>616223</v>
      </c>
      <c r="C4" s="4">
        <v>57521</v>
      </c>
      <c r="E4" t="s">
        <v>18</v>
      </c>
      <c r="F4" s="5">
        <f t="shared" si="0"/>
        <v>5.8183196013400711E-2</v>
      </c>
      <c r="G4" s="5">
        <f t="shared" si="1"/>
        <v>3.7285129701639885E-2</v>
      </c>
      <c r="H4" s="5"/>
      <c r="I4" t="s">
        <v>18</v>
      </c>
      <c r="J4" s="4">
        <v>57521</v>
      </c>
      <c r="K4" s="6">
        <f t="shared" si="2"/>
        <v>89761.13653534172</v>
      </c>
    </row>
    <row r="5" spans="1:15">
      <c r="A5" t="s">
        <v>3</v>
      </c>
      <c r="B5">
        <v>832569</v>
      </c>
      <c r="C5">
        <v>73362</v>
      </c>
      <c r="E5" t="s">
        <v>3</v>
      </c>
      <c r="F5" s="5">
        <f t="shared" si="0"/>
        <v>7.8610381828787657E-2</v>
      </c>
      <c r="G5" s="5">
        <f t="shared" si="1"/>
        <v>4.7553270721505274E-2</v>
      </c>
      <c r="H5" s="5"/>
      <c r="I5" t="s">
        <v>3</v>
      </c>
      <c r="J5">
        <v>73362</v>
      </c>
      <c r="K5" s="6">
        <f t="shared" si="2"/>
        <v>121274.83018987106</v>
      </c>
    </row>
    <row r="6" spans="1:15">
      <c r="A6" t="s">
        <v>19</v>
      </c>
      <c r="B6">
        <v>5121236</v>
      </c>
      <c r="C6">
        <v>415880</v>
      </c>
      <c r="E6" t="s">
        <v>19</v>
      </c>
      <c r="F6" s="5">
        <f t="shared" si="0"/>
        <v>0.48354228585898967</v>
      </c>
      <c r="G6" s="5">
        <f t="shared" si="1"/>
        <v>0.26957354253782084</v>
      </c>
      <c r="H6" s="5"/>
      <c r="I6" t="s">
        <v>19</v>
      </c>
      <c r="J6">
        <v>415880</v>
      </c>
      <c r="K6" s="6">
        <f>F6*$K$7</f>
        <v>745976.64129009668</v>
      </c>
    </row>
    <row r="7" spans="1:15">
      <c r="A7" t="s">
        <v>9</v>
      </c>
      <c r="B7">
        <f>SUM(B2:B6)</f>
        <v>10591082</v>
      </c>
      <c r="C7">
        <f>SUM(C2:C6)</f>
        <v>1542733</v>
      </c>
      <c r="E7" t="s">
        <v>9</v>
      </c>
      <c r="F7">
        <f>SUM(F2:F6)</f>
        <v>1</v>
      </c>
      <c r="G7">
        <f>SUM(G2:G6)</f>
        <v>1</v>
      </c>
      <c r="I7" t="s">
        <v>9</v>
      </c>
      <c r="J7">
        <f>SUM(J2:J6)</f>
        <v>1542733</v>
      </c>
      <c r="K7">
        <f>SUM(J2:J6)</f>
        <v>1542733</v>
      </c>
      <c r="O7">
        <f>SUM(O2:O6)</f>
        <v>0</v>
      </c>
    </row>
    <row r="8" spans="1:15">
      <c r="I8" s="8" t="s">
        <v>26</v>
      </c>
      <c r="J8" s="8"/>
      <c r="K8" s="8"/>
    </row>
    <row r="9" spans="1:15">
      <c r="I9" s="8"/>
      <c r="J9" s="8"/>
      <c r="K9" s="8"/>
    </row>
    <row r="10" spans="1:15">
      <c r="B10" s="1"/>
      <c r="C10" s="1" t="s">
        <v>17</v>
      </c>
      <c r="D10" s="1" t="s">
        <v>5</v>
      </c>
    </row>
    <row r="11" spans="1:15">
      <c r="B11" s="1" t="s">
        <v>13</v>
      </c>
      <c r="C11" s="3">
        <v>-0.27</v>
      </c>
      <c r="D11" s="3">
        <v>0.48</v>
      </c>
    </row>
    <row r="12" spans="1:15">
      <c r="B12" s="1" t="s">
        <v>23</v>
      </c>
      <c r="C12" s="3">
        <v>-0.04</v>
      </c>
      <c r="D12" s="3">
        <v>0.06</v>
      </c>
    </row>
    <row r="13" spans="1:15">
      <c r="B13" s="1" t="s">
        <v>3</v>
      </c>
      <c r="C13" s="3">
        <v>-0.05</v>
      </c>
      <c r="D13" s="3">
        <v>0.08</v>
      </c>
    </row>
    <row r="14" spans="1:15">
      <c r="B14" s="1" t="s">
        <v>15</v>
      </c>
      <c r="C14" s="3">
        <v>-0.41</v>
      </c>
      <c r="D14" s="3">
        <v>0.27</v>
      </c>
    </row>
    <row r="15" spans="1:15">
      <c r="B15" s="1" t="s">
        <v>16</v>
      </c>
      <c r="C15" s="3">
        <v>-0.23</v>
      </c>
      <c r="D15" s="3">
        <v>0.11</v>
      </c>
    </row>
  </sheetData>
  <mergeCells count="1">
    <mergeCell ref="I8:K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olddata</vt:lpstr>
      <vt:lpstr>old data</vt:lpstr>
      <vt:lpstr>olddaata</vt:lpstr>
      <vt:lpstr>073013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Gavery</dc:creator>
  <cp:lastModifiedBy>Mackenzie Gavery</cp:lastModifiedBy>
  <dcterms:created xsi:type="dcterms:W3CDTF">2013-05-16T19:44:51Z</dcterms:created>
  <dcterms:modified xsi:type="dcterms:W3CDTF">2013-08-26T21:35:06Z</dcterms:modified>
</cp:coreProperties>
</file>