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480" yWindow="120" windowWidth="24880" windowHeight="18160"/>
  </bookViews>
  <sheets>
    <sheet name="Overall Data" sheetId="1" r:id="rId1"/>
    <sheet name="Vtg" sheetId="2" r:id="rId2"/>
    <sheet name="ER2" sheetId="3" r:id="rId3"/>
    <sheet name="Sheet1" sheetId="4" r:id="rId4"/>
  </sheets>
  <calcPr calcId="130407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J5" i="3"/>
  <c r="L5"/>
  <c r="M5"/>
  <c r="L9"/>
  <c r="J9"/>
  <c r="M9"/>
  <c r="E9"/>
  <c r="C9"/>
  <c r="L8"/>
  <c r="J8"/>
  <c r="M8"/>
  <c r="E8"/>
  <c r="C8"/>
  <c r="L7"/>
  <c r="J7"/>
  <c r="M7"/>
  <c r="E7"/>
  <c r="C7"/>
  <c r="L6"/>
  <c r="J6"/>
  <c r="M6"/>
  <c r="E6"/>
  <c r="C6"/>
  <c r="F6"/>
  <c r="E5"/>
  <c r="C5"/>
  <c r="L4"/>
  <c r="J4"/>
  <c r="M4"/>
  <c r="E4"/>
  <c r="C4"/>
  <c r="F4"/>
  <c r="L3"/>
  <c r="J3"/>
  <c r="M3"/>
  <c r="E3"/>
  <c r="C3"/>
  <c r="L2"/>
  <c r="J2"/>
  <c r="M2"/>
  <c r="E2"/>
  <c r="C2"/>
  <c r="F2"/>
  <c r="E22" i="1"/>
  <c r="E21"/>
  <c r="D22"/>
  <c r="D21"/>
  <c r="C22"/>
  <c r="C21"/>
  <c r="J13"/>
  <c r="L13"/>
  <c r="M13"/>
  <c r="J14"/>
  <c r="L14"/>
  <c r="M14"/>
  <c r="J15"/>
  <c r="L15"/>
  <c r="M15"/>
  <c r="J16"/>
  <c r="L16"/>
  <c r="M16"/>
  <c r="J17"/>
  <c r="L17"/>
  <c r="M17"/>
  <c r="J18"/>
  <c r="L18"/>
  <c r="M18"/>
  <c r="J19"/>
  <c r="L19"/>
  <c r="M19"/>
  <c r="J12"/>
  <c r="L12"/>
  <c r="M12"/>
  <c r="C13"/>
  <c r="E13"/>
  <c r="C14"/>
  <c r="E14"/>
  <c r="F14"/>
  <c r="C15"/>
  <c r="E15"/>
  <c r="C16"/>
  <c r="E16"/>
  <c r="F16"/>
  <c r="C17"/>
  <c r="E17"/>
  <c r="C18"/>
  <c r="E18"/>
  <c r="C19"/>
  <c r="E19"/>
  <c r="C12"/>
  <c r="E12"/>
  <c r="F12"/>
  <c r="J4"/>
  <c r="L4"/>
  <c r="M4"/>
  <c r="J6"/>
  <c r="L6"/>
  <c r="M6"/>
  <c r="J8"/>
  <c r="L8"/>
  <c r="M8"/>
  <c r="L3"/>
  <c r="L5"/>
  <c r="L7"/>
  <c r="L9"/>
  <c r="L2"/>
  <c r="C3"/>
  <c r="E3"/>
  <c r="C4"/>
  <c r="E4"/>
  <c r="C5"/>
  <c r="E5"/>
  <c r="C6"/>
  <c r="E6"/>
  <c r="C7"/>
  <c r="E7"/>
  <c r="C8"/>
  <c r="E8"/>
  <c r="C9"/>
  <c r="E9"/>
  <c r="C2"/>
  <c r="E2"/>
  <c r="J3"/>
  <c r="J5"/>
  <c r="J7"/>
  <c r="J9"/>
  <c r="J2"/>
  <c r="L9" i="2"/>
  <c r="J9"/>
  <c r="E9"/>
  <c r="C9"/>
  <c r="F9"/>
  <c r="L8"/>
  <c r="J8"/>
  <c r="M8"/>
  <c r="E8"/>
  <c r="C8"/>
  <c r="F8"/>
  <c r="L7"/>
  <c r="J7"/>
  <c r="E7"/>
  <c r="C7"/>
  <c r="F7"/>
  <c r="L6"/>
  <c r="J6"/>
  <c r="M6"/>
  <c r="E6"/>
  <c r="C6"/>
  <c r="F6"/>
  <c r="L5"/>
  <c r="J5"/>
  <c r="E5"/>
  <c r="C5"/>
  <c r="F5"/>
  <c r="L4"/>
  <c r="J4"/>
  <c r="M4"/>
  <c r="E4"/>
  <c r="C4"/>
  <c r="F4"/>
  <c r="L3"/>
  <c r="J3"/>
  <c r="E3"/>
  <c r="C3"/>
  <c r="F3"/>
  <c r="L2"/>
  <c r="J2"/>
  <c r="E2"/>
  <c r="C2"/>
  <c r="F2"/>
</calcChain>
</file>

<file path=xl/sharedStrings.xml><?xml version="1.0" encoding="utf-8"?>
<sst xmlns="http://schemas.openxmlformats.org/spreadsheetml/2006/main" count="116" uniqueCount="22">
  <si>
    <t>Sample - Gill</t>
  </si>
  <si>
    <t>CT1</t>
  </si>
  <si>
    <t>CT2</t>
  </si>
  <si>
    <t>CT3</t>
  </si>
  <si>
    <t>CT4</t>
  </si>
  <si>
    <t>EST1</t>
  </si>
  <si>
    <t>EST2</t>
  </si>
  <si>
    <t>EST3</t>
  </si>
  <si>
    <t>EST4</t>
  </si>
  <si>
    <t>Vtg Converted Value</t>
  </si>
  <si>
    <t>EFLA Original</t>
  </si>
  <si>
    <t>EFLA Converted</t>
  </si>
  <si>
    <t>Vtg/EFLA Value</t>
  </si>
  <si>
    <t>Sample - Gonadal</t>
  </si>
  <si>
    <t>Original ER2 Value</t>
  </si>
  <si>
    <t>Original Vtg Value</t>
  </si>
  <si>
    <t>ER2 Converted Value</t>
  </si>
  <si>
    <t>ER2/EFLA Value</t>
  </si>
  <si>
    <t>control</t>
    <phoneticPr fontId="1" type="noConversion"/>
  </si>
  <si>
    <t>ex</t>
    <phoneticPr fontId="1" type="noConversion"/>
  </si>
  <si>
    <t>S</t>
    <phoneticPr fontId="1" type="noConversion"/>
  </si>
  <si>
    <t>err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</si>
</sst>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1"/>
      <color theme="1"/>
      <name val="Calibri"/>
      <family val="2"/>
      <scheme val="minor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lineMarker"/>
        <c:ser>
          <c:idx val="0"/>
          <c:order val="0"/>
          <c:tx>
            <c:strRef>
              <c:f>'Overall Data'!$M$1</c:f>
              <c:strCache>
                <c:ptCount val="1"/>
                <c:pt idx="0">
                  <c:v>Vtg/EFLA Value</c:v>
                </c:pt>
              </c:strCache>
            </c:strRef>
          </c:tx>
          <c:spPr>
            <a:ln w="28575">
              <a:noFill/>
            </a:ln>
          </c:spPr>
          <c:xVal>
            <c:strRef>
              <c:f>'Overall Data'!$H$2:$H$9</c:f>
              <c:strCache>
                <c:ptCount val="8"/>
                <c:pt idx="0">
                  <c:v>CT1</c:v>
                </c:pt>
                <c:pt idx="1">
                  <c:v>CT2</c:v>
                </c:pt>
                <c:pt idx="2">
                  <c:v>CT3</c:v>
                </c:pt>
                <c:pt idx="3">
                  <c:v>CT4</c:v>
                </c:pt>
                <c:pt idx="4">
                  <c:v>EST1</c:v>
                </c:pt>
                <c:pt idx="5">
                  <c:v>EST2</c:v>
                </c:pt>
                <c:pt idx="6">
                  <c:v>EST3</c:v>
                </c:pt>
                <c:pt idx="7">
                  <c:v>EST4</c:v>
                </c:pt>
              </c:strCache>
            </c:strRef>
          </c:xVal>
          <c:yVal>
            <c:numRef>
              <c:f>'Overall Data'!$M$2:$M$9</c:f>
              <c:numCache>
                <c:formatCode>General</c:formatCode>
                <c:ptCount val="8"/>
                <c:pt idx="2">
                  <c:v>8.82770882773289E-5</c:v>
                </c:pt>
                <c:pt idx="4">
                  <c:v>0.0107189439505879</c:v>
                </c:pt>
                <c:pt idx="6">
                  <c:v>0.00160274341047665</c:v>
                </c:pt>
              </c:numCache>
            </c:numRef>
          </c:yVal>
        </c:ser>
        <c:ser>
          <c:idx val="1"/>
          <c:order val="1"/>
          <c:tx>
            <c:strRef>
              <c:f>'Overall Data'!$H$11</c:f>
              <c:strCache>
                <c:ptCount val="1"/>
                <c:pt idx="0">
                  <c:v>Sample - Gonadal</c:v>
                </c:pt>
              </c:strCache>
            </c:strRef>
          </c:tx>
          <c:spPr>
            <a:ln w="28575">
              <a:noFill/>
            </a:ln>
          </c:spPr>
          <c:xVal>
            <c:strRef>
              <c:f>'Overall Data'!$H$12:$H$19</c:f>
              <c:strCache>
                <c:ptCount val="8"/>
                <c:pt idx="0">
                  <c:v>CT1</c:v>
                </c:pt>
                <c:pt idx="1">
                  <c:v>CT2</c:v>
                </c:pt>
                <c:pt idx="2">
                  <c:v>CT3</c:v>
                </c:pt>
                <c:pt idx="3">
                  <c:v>CT4</c:v>
                </c:pt>
                <c:pt idx="4">
                  <c:v>EST1</c:v>
                </c:pt>
                <c:pt idx="5">
                  <c:v>EST2</c:v>
                </c:pt>
                <c:pt idx="6">
                  <c:v>EST3</c:v>
                </c:pt>
                <c:pt idx="7">
                  <c:v>EST4</c:v>
                </c:pt>
              </c:strCache>
            </c:strRef>
          </c:xVal>
          <c:yVal>
            <c:numRef>
              <c:f>'Overall Data'!$M$12:$M$19</c:f>
              <c:numCache>
                <c:formatCode>General</c:formatCode>
                <c:ptCount val="8"/>
                <c:pt idx="0">
                  <c:v>0.00179083675817335</c:v>
                </c:pt>
                <c:pt idx="1">
                  <c:v>0.00182848751794405</c:v>
                </c:pt>
                <c:pt idx="2">
                  <c:v>0.000253321470273282</c:v>
                </c:pt>
                <c:pt idx="3">
                  <c:v>3.92142578339789E-5</c:v>
                </c:pt>
                <c:pt idx="4">
                  <c:v>0.00124862492485454</c:v>
                </c:pt>
                <c:pt idx="5">
                  <c:v>0.00913852280610002</c:v>
                </c:pt>
                <c:pt idx="6">
                  <c:v>0.000205736809191017</c:v>
                </c:pt>
                <c:pt idx="7">
                  <c:v>0.000217474329232327</c:v>
                </c:pt>
              </c:numCache>
            </c:numRef>
          </c:yVal>
        </c:ser>
        <c:dLbls/>
        <c:axId val="410777176"/>
        <c:axId val="410780392"/>
      </c:scatterChart>
      <c:valAx>
        <c:axId val="410777176"/>
        <c:scaling>
          <c:orientation val="minMax"/>
        </c:scaling>
        <c:axPos val="b"/>
        <c:tickLblPos val="nextTo"/>
        <c:crossAx val="410780392"/>
        <c:crosses val="autoZero"/>
        <c:crossBetween val="midCat"/>
      </c:valAx>
      <c:valAx>
        <c:axId val="410780392"/>
        <c:scaling>
          <c:orientation val="minMax"/>
        </c:scaling>
        <c:axPos val="l"/>
        <c:majorGridlines/>
        <c:numFmt formatCode="General" sourceLinked="1"/>
        <c:tickLblPos val="nextTo"/>
        <c:crossAx val="41077717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v>control</c:v>
          </c:tx>
          <c:errBars>
            <c:errBarType val="both"/>
            <c:errValType val="cust"/>
            <c:noEndCap val="1"/>
            <c:plus>
              <c:numRef>
                <c:f>'Overall Data'!$E$21</c:f>
                <c:numCache>
                  <c:formatCode>General</c:formatCode>
                  <c:ptCount val="1"/>
                  <c:pt idx="0">
                    <c:v>6.85986191258748E-5</c:v>
                  </c:pt>
                </c:numCache>
              </c:numRef>
            </c:plus>
            <c:minus>
              <c:numRef>
                <c:f>'Overall Data'!$E$21</c:f>
                <c:numCache>
                  <c:formatCode>General</c:formatCode>
                  <c:ptCount val="1"/>
                  <c:pt idx="0">
                    <c:v>6.85986191258748E-5</c:v>
                  </c:pt>
                </c:numCache>
              </c:numRef>
            </c:minus>
          </c:errBars>
          <c:val>
            <c:numRef>
              <c:f>'Overall Data'!$C$21</c:f>
              <c:numCache>
                <c:formatCode>General</c:formatCode>
                <c:ptCount val="1"/>
                <c:pt idx="0">
                  <c:v>9.79308820068359E-5</c:v>
                </c:pt>
              </c:numCache>
            </c:numRef>
          </c:val>
        </c:ser>
        <c:ser>
          <c:idx val="1"/>
          <c:order val="1"/>
          <c:tx>
            <c:v>ex</c:v>
          </c:tx>
          <c:errBars>
            <c:errBarType val="both"/>
            <c:errValType val="cust"/>
            <c:noEndCap val="1"/>
            <c:plus>
              <c:numRef>
                <c:f>'Overall Data'!$E$22</c:f>
                <c:numCache>
                  <c:formatCode>General</c:formatCode>
                  <c:ptCount val="1"/>
                  <c:pt idx="0">
                    <c:v>4.83219007140968E-5</c:v>
                  </c:pt>
                </c:numCache>
              </c:numRef>
            </c:plus>
            <c:minus>
              <c:numRef>
                <c:f>'Overall Data'!$E$22</c:f>
                <c:numCache>
                  <c:formatCode>General</c:formatCode>
                  <c:ptCount val="1"/>
                  <c:pt idx="0">
                    <c:v>4.83219007140968E-5</c:v>
                  </c:pt>
                </c:numCache>
              </c:numRef>
            </c:minus>
          </c:errBars>
          <c:val>
            <c:numRef>
              <c:f>'Overall Data'!$C$22</c:f>
              <c:numCache>
                <c:formatCode>General</c:formatCode>
                <c:ptCount val="1"/>
                <c:pt idx="0">
                  <c:v>4.83219007140968E-5</c:v>
                </c:pt>
              </c:numCache>
            </c:numRef>
          </c:val>
        </c:ser>
        <c:axId val="276912136"/>
        <c:axId val="276953224"/>
      </c:barChart>
      <c:catAx>
        <c:axId val="276912136"/>
        <c:scaling>
          <c:orientation val="minMax"/>
        </c:scaling>
        <c:axPos val="b"/>
        <c:tickLblPos val="nextTo"/>
        <c:crossAx val="276953224"/>
        <c:crossesAt val="0.0"/>
        <c:auto val="1"/>
        <c:lblAlgn val="ctr"/>
        <c:lblOffset val="100"/>
      </c:catAx>
      <c:valAx>
        <c:axId val="276953224"/>
        <c:scaling>
          <c:logBase val="10.0"/>
          <c:orientation val="minMax"/>
          <c:max val="0.001"/>
        </c:scaling>
        <c:axPos val="l"/>
        <c:majorGridlines/>
        <c:numFmt formatCode="General" sourceLinked="1"/>
        <c:tickLblPos val="nextTo"/>
        <c:crossAx val="276912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lineMarker"/>
        <c:ser>
          <c:idx val="0"/>
          <c:order val="0"/>
          <c:tx>
            <c:strRef>
              <c:f>'ER2'!$H$1</c:f>
              <c:strCache>
                <c:ptCount val="1"/>
                <c:pt idx="0">
                  <c:v>Sample - Gonadal</c:v>
                </c:pt>
              </c:strCache>
            </c:strRef>
          </c:tx>
          <c:spPr>
            <a:ln w="28575">
              <a:noFill/>
            </a:ln>
          </c:spPr>
          <c:xVal>
            <c:strRef>
              <c:f>'ER2'!$H$2:$H$9</c:f>
              <c:strCache>
                <c:ptCount val="8"/>
                <c:pt idx="0">
                  <c:v>CT1</c:v>
                </c:pt>
                <c:pt idx="1">
                  <c:v>CT2</c:v>
                </c:pt>
                <c:pt idx="2">
                  <c:v>CT3</c:v>
                </c:pt>
                <c:pt idx="3">
                  <c:v>CT4</c:v>
                </c:pt>
                <c:pt idx="4">
                  <c:v>EST1</c:v>
                </c:pt>
                <c:pt idx="5">
                  <c:v>EST2</c:v>
                </c:pt>
                <c:pt idx="6">
                  <c:v>EST3</c:v>
                </c:pt>
                <c:pt idx="7">
                  <c:v>EST4</c:v>
                </c:pt>
              </c:strCache>
            </c:strRef>
          </c:xVal>
          <c:yVal>
            <c:numRef>
              <c:f>'ER2'!$M$2:$M$9</c:f>
              <c:numCache>
                <c:formatCode>General</c:formatCode>
                <c:ptCount val="8"/>
                <c:pt idx="0">
                  <c:v>0.00179083675817335</c:v>
                </c:pt>
                <c:pt idx="1">
                  <c:v>0.00182848751794405</c:v>
                </c:pt>
                <c:pt idx="2">
                  <c:v>0.000253321470273282</c:v>
                </c:pt>
                <c:pt idx="3">
                  <c:v>3.92142578339789E-5</c:v>
                </c:pt>
                <c:pt idx="4">
                  <c:v>0.00124862492485454</c:v>
                </c:pt>
                <c:pt idx="5">
                  <c:v>0.00913852280610002</c:v>
                </c:pt>
                <c:pt idx="6">
                  <c:v>0.000205736809191017</c:v>
                </c:pt>
                <c:pt idx="7">
                  <c:v>0.000217474329232327</c:v>
                </c:pt>
              </c:numCache>
            </c:numRef>
          </c:yVal>
        </c:ser>
        <c:ser>
          <c:idx val="1"/>
          <c:order val="1"/>
          <c:tx>
            <c:strRef>
              <c:f>'ER2'!$A$1</c:f>
              <c:strCache>
                <c:ptCount val="1"/>
                <c:pt idx="0">
                  <c:v>Sample - Gill</c:v>
                </c:pt>
              </c:strCache>
            </c:strRef>
          </c:tx>
          <c:spPr>
            <a:ln w="28575">
              <a:noFill/>
            </a:ln>
          </c:spPr>
          <c:xVal>
            <c:strRef>
              <c:f>'ER2'!$A$2:$A$9</c:f>
              <c:strCache>
                <c:ptCount val="8"/>
                <c:pt idx="0">
                  <c:v>CT1</c:v>
                </c:pt>
                <c:pt idx="1">
                  <c:v>CT2</c:v>
                </c:pt>
                <c:pt idx="2">
                  <c:v>CT3</c:v>
                </c:pt>
                <c:pt idx="3">
                  <c:v>CT4</c:v>
                </c:pt>
                <c:pt idx="4">
                  <c:v>EST1</c:v>
                </c:pt>
                <c:pt idx="5">
                  <c:v>EST2</c:v>
                </c:pt>
                <c:pt idx="6">
                  <c:v>EST3</c:v>
                </c:pt>
                <c:pt idx="7">
                  <c:v>EST4</c:v>
                </c:pt>
              </c:strCache>
            </c:strRef>
          </c:xVal>
          <c:yVal>
            <c:numRef>
              <c:f>'ER2'!$F$2:$F$9</c:f>
              <c:numCache>
                <c:formatCode>General</c:formatCode>
                <c:ptCount val="8"/>
                <c:pt idx="0">
                  <c:v>0.000100710789375535</c:v>
                </c:pt>
                <c:pt idx="2">
                  <c:v>0.000291012738651809</c:v>
                </c:pt>
                <c:pt idx="4">
                  <c:v>0.000193287602856387</c:v>
                </c:pt>
              </c:numCache>
            </c:numRef>
          </c:yVal>
        </c:ser>
        <c:dLbls/>
        <c:axId val="410862824"/>
        <c:axId val="410866040"/>
      </c:scatterChart>
      <c:valAx>
        <c:axId val="410862824"/>
        <c:scaling>
          <c:orientation val="minMax"/>
        </c:scaling>
        <c:axPos val="b"/>
        <c:tickLblPos val="nextTo"/>
        <c:crossAx val="410866040"/>
        <c:crosses val="autoZero"/>
        <c:crossBetween val="midCat"/>
      </c:valAx>
      <c:valAx>
        <c:axId val="410866040"/>
        <c:scaling>
          <c:orientation val="minMax"/>
        </c:scaling>
        <c:axPos val="l"/>
        <c:majorGridlines/>
        <c:numFmt formatCode="General" sourceLinked="1"/>
        <c:tickLblPos val="nextTo"/>
        <c:crossAx val="410862824"/>
        <c:crosses val="autoZero"/>
        <c:crossBetween val="midCat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0</xdr:row>
      <xdr:rowOff>188912</xdr:rowOff>
    </xdr:from>
    <xdr:to>
      <xdr:col>20</xdr:col>
      <xdr:colOff>581025</xdr:colOff>
      <xdr:row>11</xdr:row>
      <xdr:rowOff>74612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25</xdr:row>
      <xdr:rowOff>38100</xdr:rowOff>
    </xdr:from>
    <xdr:to>
      <xdr:col>6</xdr:col>
      <xdr:colOff>165100</xdr:colOff>
      <xdr:row>39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10</xdr:row>
      <xdr:rowOff>9525</xdr:rowOff>
    </xdr:from>
    <xdr:to>
      <xdr:col>12</xdr:col>
      <xdr:colOff>781049</xdr:colOff>
      <xdr:row>24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2"/>
  <sheetViews>
    <sheetView tabSelected="1" workbookViewId="0">
      <selection activeCell="F16" sqref="F16"/>
    </sheetView>
  </sheetViews>
  <sheetFormatPr baseColWidth="10" defaultColWidth="8.83203125" defaultRowHeight="15"/>
  <cols>
    <col min="1" max="1" width="12.1640625" bestFit="1" customWidth="1"/>
    <col min="3" max="3" width="10.5" customWidth="1"/>
    <col min="4" max="4" width="12.1640625" bestFit="1" customWidth="1"/>
    <col min="5" max="5" width="10.5" customWidth="1"/>
    <col min="8" max="8" width="12" customWidth="1"/>
    <col min="10" max="10" width="12.1640625" customWidth="1"/>
    <col min="12" max="12" width="10" customWidth="1"/>
    <col min="13" max="13" width="10" bestFit="1" customWidth="1"/>
  </cols>
  <sheetData>
    <row r="1" spans="1:13" ht="45">
      <c r="A1" s="1" t="s">
        <v>0</v>
      </c>
      <c r="B1" s="2" t="s">
        <v>15</v>
      </c>
      <c r="C1" s="2" t="s">
        <v>9</v>
      </c>
      <c r="D1" s="2" t="s">
        <v>10</v>
      </c>
      <c r="E1" s="2" t="s">
        <v>11</v>
      </c>
      <c r="F1" s="2" t="s">
        <v>12</v>
      </c>
      <c r="G1" s="3"/>
      <c r="H1" s="1" t="s">
        <v>13</v>
      </c>
      <c r="I1" s="2" t="s">
        <v>15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4" t="s">
        <v>1</v>
      </c>
      <c r="B2" s="3">
        <v>0</v>
      </c>
      <c r="C2">
        <f>10^(-(0.3012*B2)+11.434)</f>
        <v>271643926883.90833</v>
      </c>
      <c r="D2" s="3">
        <v>21.7</v>
      </c>
      <c r="E2">
        <f>10^(-(0.3012*D2)+11.434)</f>
        <v>79060.580716051263</v>
      </c>
      <c r="F2" s="3"/>
      <c r="G2" s="3"/>
      <c r="H2" s="4" t="s">
        <v>1</v>
      </c>
      <c r="I2" s="3">
        <v>0</v>
      </c>
      <c r="J2">
        <f>10^(-(0.3012*I2)+11.434)</f>
        <v>271643926883.90833</v>
      </c>
      <c r="K2" s="3">
        <v>26.89</v>
      </c>
      <c r="L2">
        <f>10^(-(0.3012*K2)+11.434)</f>
        <v>2161.3843373876848</v>
      </c>
      <c r="M2" s="3"/>
    </row>
    <row r="3" spans="1:13">
      <c r="A3" s="4" t="s">
        <v>2</v>
      </c>
      <c r="B3" s="3">
        <v>0</v>
      </c>
      <c r="C3">
        <f t="shared" ref="C3:C9" si="0">10^(-(0.3012*B3)+11.434)</f>
        <v>271643926883.90833</v>
      </c>
      <c r="D3" s="3">
        <v>30.77</v>
      </c>
      <c r="E3">
        <f t="shared" ref="E3:E9" si="1">10^(-(0.3012*D3)+11.434)</f>
        <v>146.58043290919969</v>
      </c>
      <c r="F3" s="3"/>
      <c r="G3" s="3"/>
      <c r="H3" s="4" t="s">
        <v>2</v>
      </c>
      <c r="I3" s="3">
        <v>0</v>
      </c>
      <c r="J3">
        <f t="shared" ref="J3:J9" si="2">10^(-(0.3012*I3)+11.434)</f>
        <v>271643926883.90833</v>
      </c>
      <c r="K3" s="3">
        <v>29.32</v>
      </c>
      <c r="L3">
        <f t="shared" ref="L3:L9" si="3">10^(-(0.3012*K3)+11.434)</f>
        <v>400.69691613021786</v>
      </c>
      <c r="M3" s="3"/>
    </row>
    <row r="4" spans="1:13">
      <c r="A4" s="4" t="s">
        <v>3</v>
      </c>
      <c r="B4" s="3">
        <v>0</v>
      </c>
      <c r="C4">
        <f t="shared" si="0"/>
        <v>271643926883.90833</v>
      </c>
      <c r="D4" s="3">
        <v>27.44</v>
      </c>
      <c r="E4">
        <f t="shared" si="1"/>
        <v>1475.9512052272273</v>
      </c>
      <c r="F4" s="3"/>
      <c r="G4" s="3"/>
      <c r="H4" s="4" t="s">
        <v>3</v>
      </c>
      <c r="I4" s="3">
        <v>39.39</v>
      </c>
      <c r="J4">
        <f t="shared" si="2"/>
        <v>0.37130602810693442</v>
      </c>
      <c r="K4" s="3">
        <v>25.93</v>
      </c>
      <c r="L4">
        <f t="shared" si="3"/>
        <v>4206.1426736284002</v>
      </c>
      <c r="M4" s="3">
        <f t="shared" ref="M4:M8" si="4">J4/L4</f>
        <v>8.8277088277328883E-5</v>
      </c>
    </row>
    <row r="5" spans="1:13">
      <c r="A5" s="4" t="s">
        <v>4</v>
      </c>
      <c r="B5" s="3">
        <v>0</v>
      </c>
      <c r="C5">
        <f t="shared" si="0"/>
        <v>271643926883.90833</v>
      </c>
      <c r="D5" s="3">
        <v>26.08</v>
      </c>
      <c r="E5">
        <f t="shared" si="1"/>
        <v>3790.5654516660893</v>
      </c>
      <c r="F5" s="3"/>
      <c r="G5" s="3"/>
      <c r="H5" s="4" t="s">
        <v>4</v>
      </c>
      <c r="I5" s="3">
        <v>0</v>
      </c>
      <c r="J5">
        <f t="shared" si="2"/>
        <v>271643926883.90833</v>
      </c>
      <c r="K5" s="3">
        <v>21.8</v>
      </c>
      <c r="L5">
        <f t="shared" si="3"/>
        <v>73763.242623544502</v>
      </c>
      <c r="M5" s="3"/>
    </row>
    <row r="6" spans="1:13">
      <c r="A6" s="4" t="s">
        <v>5</v>
      </c>
      <c r="B6" s="3">
        <v>0</v>
      </c>
      <c r="C6">
        <f t="shared" si="0"/>
        <v>271643926883.90833</v>
      </c>
      <c r="D6" s="3">
        <v>24.77</v>
      </c>
      <c r="E6">
        <f t="shared" si="1"/>
        <v>9403.2070720799929</v>
      </c>
      <c r="F6" s="3"/>
      <c r="G6" s="3"/>
      <c r="H6" s="4" t="s">
        <v>5</v>
      </c>
      <c r="I6" s="3">
        <v>33.090000000000003</v>
      </c>
      <c r="J6">
        <f t="shared" si="2"/>
        <v>29.328645081500593</v>
      </c>
      <c r="K6" s="3">
        <v>26.55</v>
      </c>
      <c r="L6">
        <f t="shared" si="3"/>
        <v>2736.1506149019483</v>
      </c>
      <c r="M6" s="3">
        <f t="shared" si="4"/>
        <v>1.0718943950587896E-2</v>
      </c>
    </row>
    <row r="7" spans="1:13">
      <c r="A7" s="4" t="s">
        <v>6</v>
      </c>
      <c r="B7" s="3">
        <v>0</v>
      </c>
      <c r="C7">
        <f t="shared" si="0"/>
        <v>271643926883.90833</v>
      </c>
      <c r="D7" s="3">
        <v>28.46</v>
      </c>
      <c r="E7">
        <f t="shared" si="1"/>
        <v>727.52513131714079</v>
      </c>
      <c r="F7" s="3"/>
      <c r="G7" s="3"/>
      <c r="H7" s="4" t="s">
        <v>6</v>
      </c>
      <c r="I7" s="3">
        <v>0</v>
      </c>
      <c r="J7">
        <f t="shared" si="2"/>
        <v>271643926883.90833</v>
      </c>
      <c r="K7" s="3">
        <v>29.73</v>
      </c>
      <c r="L7">
        <f t="shared" si="3"/>
        <v>301.52546785652112</v>
      </c>
      <c r="M7" s="3"/>
    </row>
    <row r="8" spans="1:13">
      <c r="A8" s="4" t="s">
        <v>7</v>
      </c>
      <c r="B8" s="3">
        <v>0</v>
      </c>
      <c r="C8">
        <f t="shared" si="0"/>
        <v>271643926883.90833</v>
      </c>
      <c r="D8" s="3">
        <v>28.13</v>
      </c>
      <c r="E8">
        <f t="shared" si="1"/>
        <v>914.62696270857327</v>
      </c>
      <c r="F8" s="3"/>
      <c r="G8" s="3"/>
      <c r="H8" s="4" t="s">
        <v>7</v>
      </c>
      <c r="I8" s="3">
        <v>33.53</v>
      </c>
      <c r="J8">
        <f t="shared" si="2"/>
        <v>21.615435999384335</v>
      </c>
      <c r="K8" s="3">
        <v>24.25</v>
      </c>
      <c r="L8">
        <f t="shared" si="3"/>
        <v>13486.52308166779</v>
      </c>
      <c r="M8" s="3">
        <f t="shared" si="4"/>
        <v>1.6027434104766531E-3</v>
      </c>
    </row>
    <row r="9" spans="1:13">
      <c r="A9" s="4" t="s">
        <v>8</v>
      </c>
      <c r="B9" s="3">
        <v>0</v>
      </c>
      <c r="C9">
        <f t="shared" si="0"/>
        <v>271643926883.90833</v>
      </c>
      <c r="D9" s="3">
        <v>30.68</v>
      </c>
      <c r="E9">
        <f t="shared" si="1"/>
        <v>156.0213387248819</v>
      </c>
      <c r="F9" s="3"/>
      <c r="G9" s="3"/>
      <c r="H9" s="4" t="s">
        <v>8</v>
      </c>
      <c r="I9" s="3">
        <v>0</v>
      </c>
      <c r="J9">
        <f t="shared" si="2"/>
        <v>271643926883.90833</v>
      </c>
      <c r="K9" s="3">
        <v>25.41</v>
      </c>
      <c r="L9">
        <f t="shared" si="3"/>
        <v>6032.6482037292117</v>
      </c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45">
      <c r="A11" s="1" t="s">
        <v>0</v>
      </c>
      <c r="B11" s="2" t="s">
        <v>14</v>
      </c>
      <c r="C11" s="2" t="s">
        <v>16</v>
      </c>
      <c r="D11" s="2" t="s">
        <v>10</v>
      </c>
      <c r="E11" s="2" t="s">
        <v>11</v>
      </c>
      <c r="F11" s="2" t="s">
        <v>17</v>
      </c>
      <c r="G11" s="3"/>
      <c r="H11" s="1" t="s">
        <v>13</v>
      </c>
      <c r="I11" s="2" t="s">
        <v>14</v>
      </c>
      <c r="J11" s="2" t="s">
        <v>16</v>
      </c>
      <c r="K11" s="2" t="s">
        <v>10</v>
      </c>
      <c r="L11" s="2" t="s">
        <v>11</v>
      </c>
      <c r="M11" s="2" t="s">
        <v>17</v>
      </c>
    </row>
    <row r="12" spans="1:13">
      <c r="A12" s="4" t="s">
        <v>1</v>
      </c>
      <c r="B12" s="3">
        <v>34.97</v>
      </c>
      <c r="C12">
        <f>10^(-(0.3012*B12)+11.434)</f>
        <v>7.9622534924017154</v>
      </c>
      <c r="D12" s="3">
        <v>21.7</v>
      </c>
      <c r="E12">
        <f>10^(-(0.3012*D12)+11.434)</f>
        <v>79060.580716051263</v>
      </c>
      <c r="F12" s="3">
        <f>C12/E12</f>
        <v>1.0071078937553491E-4</v>
      </c>
      <c r="G12" s="3"/>
      <c r="H12" s="4" t="s">
        <v>1</v>
      </c>
      <c r="I12" s="3">
        <v>36.01</v>
      </c>
      <c r="J12">
        <f>10^(-(0.3012*I12)+11.434)</f>
        <v>3.8706865199340061</v>
      </c>
      <c r="K12" s="3">
        <v>26.89</v>
      </c>
      <c r="L12">
        <f>10^(-(0.3012*K12)+11.434)</f>
        <v>2161.3843373876848</v>
      </c>
      <c r="M12" s="3">
        <f>J12/L12</f>
        <v>1.7908367581733456E-3</v>
      </c>
    </row>
    <row r="13" spans="1:13">
      <c r="A13" s="4" t="s">
        <v>2</v>
      </c>
      <c r="B13" s="3">
        <v>0</v>
      </c>
      <c r="C13">
        <f t="shared" ref="C13:C19" si="5">10^(-(0.3012*B13)+11.434)</f>
        <v>271643926883.90833</v>
      </c>
      <c r="D13" s="3">
        <v>30.77</v>
      </c>
      <c r="E13">
        <f t="shared" ref="E13:E19" si="6">10^(-(0.3012*D13)+11.434)</f>
        <v>146.58043290919969</v>
      </c>
      <c r="F13" s="3">
        <v>0</v>
      </c>
      <c r="G13" s="3"/>
      <c r="H13" s="4" t="s">
        <v>2</v>
      </c>
      <c r="I13" s="3">
        <v>38.409999999999997</v>
      </c>
      <c r="J13">
        <f t="shared" ref="J13:J19" si="7">10^(-(0.3012*I13)+11.434)</f>
        <v>0.7326693096227781</v>
      </c>
      <c r="K13" s="3">
        <v>29.32</v>
      </c>
      <c r="L13">
        <f t="shared" ref="L13:L19" si="8">10^(-(0.3012*K13)+11.434)</f>
        <v>400.69691613021786</v>
      </c>
      <c r="M13" s="3">
        <f t="shared" ref="M13:M19" si="9">J13/L13</f>
        <v>1.8284875179440522E-3</v>
      </c>
    </row>
    <row r="14" spans="1:13">
      <c r="A14" s="4" t="s">
        <v>3</v>
      </c>
      <c r="B14" s="3">
        <v>39.18</v>
      </c>
      <c r="C14">
        <f t="shared" si="5"/>
        <v>0.42952060234961348</v>
      </c>
      <c r="D14" s="3">
        <v>27.44</v>
      </c>
      <c r="E14">
        <f t="shared" si="6"/>
        <v>1475.9512052272273</v>
      </c>
      <c r="F14" s="3">
        <f t="shared" ref="F13:F19" si="10">C14/E14</f>
        <v>2.9101273865180893E-4</v>
      </c>
      <c r="G14" s="3"/>
      <c r="H14" s="4" t="s">
        <v>3</v>
      </c>
      <c r="I14" s="3">
        <v>37.869999999999997</v>
      </c>
      <c r="J14">
        <f t="shared" si="7"/>
        <v>1.0655062462627385</v>
      </c>
      <c r="K14" s="3">
        <v>25.93</v>
      </c>
      <c r="L14">
        <f t="shared" si="8"/>
        <v>4206.1426736284002</v>
      </c>
      <c r="M14" s="3">
        <f t="shared" si="9"/>
        <v>2.5332147027328172E-4</v>
      </c>
    </row>
    <row r="15" spans="1:13">
      <c r="A15" s="4" t="s">
        <v>4</v>
      </c>
      <c r="B15" s="3">
        <v>0</v>
      </c>
      <c r="C15">
        <f t="shared" si="5"/>
        <v>271643926883.90833</v>
      </c>
      <c r="D15" s="3">
        <v>26.08</v>
      </c>
      <c r="E15">
        <f t="shared" si="6"/>
        <v>3790.5654516660893</v>
      </c>
      <c r="F15" s="3">
        <v>0</v>
      </c>
      <c r="G15" s="3"/>
      <c r="H15" s="4" t="s">
        <v>4</v>
      </c>
      <c r="I15" s="3">
        <v>36.43</v>
      </c>
      <c r="J15">
        <f t="shared" si="7"/>
        <v>2.8925708149100173</v>
      </c>
      <c r="K15" s="3">
        <v>21.8</v>
      </c>
      <c r="L15">
        <f t="shared" si="8"/>
        <v>73763.242623544502</v>
      </c>
      <c r="M15" s="3">
        <f t="shared" si="9"/>
        <v>3.9214257833978913E-5</v>
      </c>
    </row>
    <row r="16" spans="1:13">
      <c r="A16" s="4" t="s">
        <v>5</v>
      </c>
      <c r="B16" s="3">
        <v>37.1</v>
      </c>
      <c r="C16">
        <f t="shared" si="5"/>
        <v>1.8175233541245699</v>
      </c>
      <c r="D16" s="3">
        <v>24.77</v>
      </c>
      <c r="E16">
        <f t="shared" si="6"/>
        <v>9403.2070720799929</v>
      </c>
      <c r="F16" s="3">
        <f t="shared" si="10"/>
        <v>1.9328760285638728E-4</v>
      </c>
      <c r="G16" s="3"/>
      <c r="H16" s="4" t="s">
        <v>5</v>
      </c>
      <c r="I16" s="3">
        <v>36.19</v>
      </c>
      <c r="J16">
        <f t="shared" si="7"/>
        <v>3.4164258559226401</v>
      </c>
      <c r="K16" s="3">
        <v>26.55</v>
      </c>
      <c r="L16">
        <f t="shared" si="8"/>
        <v>2736.1506149019483</v>
      </c>
      <c r="M16" s="3">
        <f t="shared" si="9"/>
        <v>1.248624924854537E-3</v>
      </c>
    </row>
    <row r="17" spans="1:13">
      <c r="A17" s="4" t="s">
        <v>6</v>
      </c>
      <c r="B17" s="3">
        <v>0</v>
      </c>
      <c r="C17">
        <f t="shared" si="5"/>
        <v>271643926883.90833</v>
      </c>
      <c r="D17" s="3">
        <v>28.46</v>
      </c>
      <c r="E17">
        <f t="shared" si="6"/>
        <v>727.52513131714079</v>
      </c>
      <c r="F17" s="3">
        <v>0</v>
      </c>
      <c r="G17" s="3"/>
      <c r="H17" s="4" t="s">
        <v>6</v>
      </c>
      <c r="I17" s="3">
        <v>36.5</v>
      </c>
      <c r="J17">
        <f t="shared" si="7"/>
        <v>2.7554973646267973</v>
      </c>
      <c r="K17" s="3">
        <v>29.73</v>
      </c>
      <c r="L17">
        <f t="shared" si="8"/>
        <v>301.52546785652112</v>
      </c>
      <c r="M17" s="3">
        <f t="shared" si="9"/>
        <v>9.1385228061000214E-3</v>
      </c>
    </row>
    <row r="18" spans="1:13">
      <c r="A18" s="4" t="s">
        <v>7</v>
      </c>
      <c r="B18" s="3">
        <v>0</v>
      </c>
      <c r="C18">
        <f t="shared" si="5"/>
        <v>271643926883.90833</v>
      </c>
      <c r="D18" s="3">
        <v>28.13</v>
      </c>
      <c r="E18">
        <f t="shared" si="6"/>
        <v>914.62696270857327</v>
      </c>
      <c r="F18" s="3">
        <v>0</v>
      </c>
      <c r="G18" s="3"/>
      <c r="H18" s="4" t="s">
        <v>7</v>
      </c>
      <c r="I18" s="3">
        <v>36.49</v>
      </c>
      <c r="J18">
        <f t="shared" si="7"/>
        <v>2.7746742259033388</v>
      </c>
      <c r="K18" s="3">
        <v>24.25</v>
      </c>
      <c r="L18">
        <f t="shared" si="8"/>
        <v>13486.52308166779</v>
      </c>
      <c r="M18" s="3">
        <f t="shared" si="9"/>
        <v>2.0573680919101745E-4</v>
      </c>
    </row>
    <row r="19" spans="1:13">
      <c r="A19" s="4" t="s">
        <v>8</v>
      </c>
      <c r="B19" s="3">
        <v>0</v>
      </c>
      <c r="C19">
        <f t="shared" si="5"/>
        <v>271643926883.90833</v>
      </c>
      <c r="D19" s="3">
        <v>30.68</v>
      </c>
      <c r="E19">
        <f t="shared" si="6"/>
        <v>156.0213387248819</v>
      </c>
      <c r="F19" s="3">
        <v>0</v>
      </c>
      <c r="G19" s="3"/>
      <c r="H19" s="4" t="s">
        <v>8</v>
      </c>
      <c r="I19" s="3">
        <v>37.57</v>
      </c>
      <c r="J19">
        <f t="shared" si="7"/>
        <v>1.3119461216006121</v>
      </c>
      <c r="K19" s="3">
        <v>25.41</v>
      </c>
      <c r="L19">
        <f t="shared" si="8"/>
        <v>6032.6482037292117</v>
      </c>
      <c r="M19" s="3">
        <f t="shared" si="9"/>
        <v>2.1747432923232689E-4</v>
      </c>
    </row>
    <row r="20" spans="1:13">
      <c r="D20" t="s">
        <v>20</v>
      </c>
      <c r="E20" t="s">
        <v>21</v>
      </c>
    </row>
    <row r="21" spans="1:13">
      <c r="B21" t="s">
        <v>18</v>
      </c>
      <c r="C21">
        <f>AVERAGE(F12:F15)</f>
        <v>9.7930882006835954E-5</v>
      </c>
      <c r="D21">
        <f>STDEV(F12:F15)</f>
        <v>1.3719723825174969E-4</v>
      </c>
      <c r="E21">
        <f>D21/2</f>
        <v>6.8598619125874845E-5</v>
      </c>
    </row>
    <row r="22" spans="1:13">
      <c r="B22" t="s">
        <v>19</v>
      </c>
      <c r="C22">
        <f>AVERAGE(F16:F19)</f>
        <v>4.8321900714096821E-5</v>
      </c>
      <c r="D22">
        <f>STDEV(F16:F19)</f>
        <v>9.6643801428193641E-5</v>
      </c>
      <c r="E22">
        <f>D22/2</f>
        <v>4.8321900714096821E-5</v>
      </c>
    </row>
  </sheetData>
  <sheetCalcPr fullCalcOnLoad="1"/>
  <phoneticPr fontId="1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9"/>
  <sheetViews>
    <sheetView workbookViewId="0">
      <selection activeCell="L15" sqref="L15"/>
    </sheetView>
  </sheetViews>
  <sheetFormatPr baseColWidth="10" defaultColWidth="8.83203125" defaultRowHeight="15"/>
  <sheetData>
    <row r="1" spans="1:13" ht="45">
      <c r="A1" s="1" t="s">
        <v>0</v>
      </c>
      <c r="B1" s="2" t="s">
        <v>15</v>
      </c>
      <c r="C1" s="2" t="s">
        <v>9</v>
      </c>
      <c r="D1" s="2" t="s">
        <v>10</v>
      </c>
      <c r="E1" s="2" t="s">
        <v>11</v>
      </c>
      <c r="F1" s="2" t="s">
        <v>12</v>
      </c>
      <c r="G1" s="3"/>
      <c r="H1" s="1" t="s">
        <v>13</v>
      </c>
      <c r="I1" s="2" t="s">
        <v>15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4" t="s">
        <v>1</v>
      </c>
      <c r="B2" s="3">
        <v>0</v>
      </c>
      <c r="C2">
        <f>10^(-(0.3012*B2)+11.434)</f>
        <v>271643926883.90833</v>
      </c>
      <c r="D2" s="3">
        <v>21.7</v>
      </c>
      <c r="E2">
        <f>10^(-(0.3012*D2)+11.434)</f>
        <v>79060.580716051263</v>
      </c>
      <c r="F2" s="3">
        <f>C2/E2</f>
        <v>3435895.922135035</v>
      </c>
      <c r="G2" s="3"/>
      <c r="H2" s="4" t="s">
        <v>1</v>
      </c>
      <c r="I2" s="3">
        <v>0</v>
      </c>
      <c r="J2">
        <f>10^(-(0.3012*I2)+11.434)</f>
        <v>271643926883.90833</v>
      </c>
      <c r="K2" s="3">
        <v>26.89</v>
      </c>
      <c r="L2">
        <f>10^(-(0.3012*K2)+11.434)</f>
        <v>2161.3843373876848</v>
      </c>
      <c r="M2" s="3"/>
    </row>
    <row r="3" spans="1:13">
      <c r="A3" s="4" t="s">
        <v>2</v>
      </c>
      <c r="B3" s="3">
        <v>0</v>
      </c>
      <c r="C3">
        <f t="shared" ref="C3:C9" si="0">10^(-(0.3012*B3)+11.434)</f>
        <v>271643926883.90833</v>
      </c>
      <c r="D3" s="3">
        <v>30.77</v>
      </c>
      <c r="E3">
        <f t="shared" ref="E3:E9" si="1">10^(-(0.3012*D3)+11.434)</f>
        <v>146.58043290919969</v>
      </c>
      <c r="F3" s="3">
        <f t="shared" ref="F3:F9" si="2">C3/E3</f>
        <v>1853207290.3085239</v>
      </c>
      <c r="G3" s="3"/>
      <c r="H3" s="4" t="s">
        <v>2</v>
      </c>
      <c r="I3" s="3">
        <v>0</v>
      </c>
      <c r="J3">
        <f t="shared" ref="J3:J9" si="3">10^(-(0.3012*I3)+11.434)</f>
        <v>271643926883.90833</v>
      </c>
      <c r="K3" s="3">
        <v>29.32</v>
      </c>
      <c r="L3">
        <f t="shared" ref="L3:L9" si="4">10^(-(0.3012*K3)+11.434)</f>
        <v>400.69691613021786</v>
      </c>
      <c r="M3" s="3"/>
    </row>
    <row r="4" spans="1:13">
      <c r="A4" s="4" t="s">
        <v>3</v>
      </c>
      <c r="B4" s="3">
        <v>0</v>
      </c>
      <c r="C4">
        <f t="shared" si="0"/>
        <v>271643926883.90833</v>
      </c>
      <c r="D4" s="3">
        <v>27.44</v>
      </c>
      <c r="E4">
        <f t="shared" si="1"/>
        <v>1475.9512052272273</v>
      </c>
      <c r="F4" s="3">
        <f t="shared" si="2"/>
        <v>184046685.23041579</v>
      </c>
      <c r="G4" s="3"/>
      <c r="H4" s="4" t="s">
        <v>3</v>
      </c>
      <c r="I4" s="3">
        <v>39.39</v>
      </c>
      <c r="J4">
        <f t="shared" si="3"/>
        <v>0.37130602810693442</v>
      </c>
      <c r="K4" s="3">
        <v>25.93</v>
      </c>
      <c r="L4">
        <f t="shared" si="4"/>
        <v>4206.1426736284002</v>
      </c>
      <c r="M4" s="3">
        <f>J4/L4</f>
        <v>8.8277088277328883E-5</v>
      </c>
    </row>
    <row r="5" spans="1:13">
      <c r="A5" s="4" t="s">
        <v>4</v>
      </c>
      <c r="B5" s="3">
        <v>0</v>
      </c>
      <c r="C5">
        <f t="shared" si="0"/>
        <v>271643926883.90833</v>
      </c>
      <c r="D5" s="3">
        <v>26.08</v>
      </c>
      <c r="E5">
        <f t="shared" si="1"/>
        <v>3790.5654516660893</v>
      </c>
      <c r="F5" s="3">
        <f t="shared" si="2"/>
        <v>71663167.500382051</v>
      </c>
      <c r="G5" s="3"/>
      <c r="H5" s="4" t="s">
        <v>4</v>
      </c>
      <c r="I5" s="3">
        <v>0</v>
      </c>
      <c r="J5">
        <f t="shared" si="3"/>
        <v>271643926883.90833</v>
      </c>
      <c r="K5" s="3">
        <v>21.8</v>
      </c>
      <c r="L5">
        <f t="shared" si="4"/>
        <v>73763.242623544502</v>
      </c>
      <c r="M5" s="3"/>
    </row>
    <row r="6" spans="1:13">
      <c r="A6" s="4" t="s">
        <v>5</v>
      </c>
      <c r="B6" s="3">
        <v>0</v>
      </c>
      <c r="C6">
        <f t="shared" si="0"/>
        <v>271643926883.90833</v>
      </c>
      <c r="D6" s="3">
        <v>24.77</v>
      </c>
      <c r="E6">
        <f t="shared" si="1"/>
        <v>9403.2070720799929</v>
      </c>
      <c r="F6" s="3">
        <f t="shared" si="2"/>
        <v>28888433.999339823</v>
      </c>
      <c r="G6" s="3"/>
      <c r="H6" s="4" t="s">
        <v>5</v>
      </c>
      <c r="I6" s="3">
        <v>33.090000000000003</v>
      </c>
      <c r="J6">
        <f t="shared" si="3"/>
        <v>29.328645081500593</v>
      </c>
      <c r="K6" s="3">
        <v>26.55</v>
      </c>
      <c r="L6">
        <f t="shared" si="4"/>
        <v>2736.1506149019483</v>
      </c>
      <c r="M6" s="3">
        <f t="shared" ref="M6:M8" si="5">J6/L6</f>
        <v>1.0718943950587896E-2</v>
      </c>
    </row>
    <row r="7" spans="1:13">
      <c r="A7" s="4" t="s">
        <v>6</v>
      </c>
      <c r="B7" s="3">
        <v>0</v>
      </c>
      <c r="C7">
        <f t="shared" si="0"/>
        <v>271643926883.90833</v>
      </c>
      <c r="D7" s="3">
        <v>28.46</v>
      </c>
      <c r="E7">
        <f t="shared" si="1"/>
        <v>727.52513131714079</v>
      </c>
      <c r="F7" s="3">
        <f t="shared" si="2"/>
        <v>373380815.57693166</v>
      </c>
      <c r="G7" s="3"/>
      <c r="H7" s="4" t="s">
        <v>6</v>
      </c>
      <c r="I7" s="3">
        <v>0</v>
      </c>
      <c r="J7">
        <f t="shared" si="3"/>
        <v>271643926883.90833</v>
      </c>
      <c r="K7" s="3">
        <v>29.73</v>
      </c>
      <c r="L7">
        <f t="shared" si="4"/>
        <v>301.52546785652112</v>
      </c>
      <c r="M7" s="3"/>
    </row>
    <row r="8" spans="1:13">
      <c r="A8" s="4" t="s">
        <v>7</v>
      </c>
      <c r="B8" s="3">
        <v>0</v>
      </c>
      <c r="C8">
        <f t="shared" si="0"/>
        <v>271643926883.90833</v>
      </c>
      <c r="D8" s="3">
        <v>28.13</v>
      </c>
      <c r="E8">
        <f t="shared" si="1"/>
        <v>914.62696270857327</v>
      </c>
      <c r="F8" s="3">
        <f t="shared" si="2"/>
        <v>296999692.7265985</v>
      </c>
      <c r="G8" s="3"/>
      <c r="H8" s="4" t="s">
        <v>7</v>
      </c>
      <c r="I8" s="3">
        <v>33.53</v>
      </c>
      <c r="J8">
        <f t="shared" si="3"/>
        <v>21.615435999384335</v>
      </c>
      <c r="K8" s="3">
        <v>24.25</v>
      </c>
      <c r="L8">
        <f t="shared" si="4"/>
        <v>13486.52308166779</v>
      </c>
      <c r="M8" s="3">
        <f t="shared" si="5"/>
        <v>1.6027434104766531E-3</v>
      </c>
    </row>
    <row r="9" spans="1:13">
      <c r="A9" s="4" t="s">
        <v>8</v>
      </c>
      <c r="B9" s="3">
        <v>0</v>
      </c>
      <c r="C9">
        <f t="shared" si="0"/>
        <v>271643926883.90833</v>
      </c>
      <c r="D9" s="3">
        <v>30.68</v>
      </c>
      <c r="E9">
        <f t="shared" si="1"/>
        <v>156.0213387248819</v>
      </c>
      <c r="F9" s="3">
        <f t="shared" si="2"/>
        <v>1741069068.5259914</v>
      </c>
      <c r="G9" s="3"/>
      <c r="H9" s="4" t="s">
        <v>8</v>
      </c>
      <c r="I9" s="3">
        <v>0</v>
      </c>
      <c r="J9">
        <f t="shared" si="3"/>
        <v>271643926883.90833</v>
      </c>
      <c r="K9" s="3">
        <v>25.41</v>
      </c>
      <c r="L9">
        <f t="shared" si="4"/>
        <v>6032.6482037292117</v>
      </c>
      <c r="M9" s="3"/>
    </row>
  </sheetData>
  <sheetCalcPr fullCalcOnLoad="1"/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9"/>
  <sheetViews>
    <sheetView workbookViewId="0">
      <selection activeCell="O18" sqref="O18"/>
    </sheetView>
  </sheetViews>
  <sheetFormatPr baseColWidth="10" defaultColWidth="8.83203125" defaultRowHeight="15"/>
  <cols>
    <col min="13" max="13" width="12" bestFit="1" customWidth="1"/>
  </cols>
  <sheetData>
    <row r="1" spans="1:13" ht="45">
      <c r="A1" s="1" t="s">
        <v>0</v>
      </c>
      <c r="B1" s="2" t="s">
        <v>14</v>
      </c>
      <c r="C1" s="2" t="s">
        <v>16</v>
      </c>
      <c r="D1" s="2" t="s">
        <v>10</v>
      </c>
      <c r="E1" s="2" t="s">
        <v>11</v>
      </c>
      <c r="F1" s="2" t="s">
        <v>17</v>
      </c>
      <c r="G1" s="3"/>
      <c r="H1" s="1" t="s">
        <v>13</v>
      </c>
      <c r="I1" s="2" t="s">
        <v>14</v>
      </c>
      <c r="J1" s="2" t="s">
        <v>16</v>
      </c>
      <c r="K1" s="2" t="s">
        <v>10</v>
      </c>
      <c r="L1" s="2" t="s">
        <v>11</v>
      </c>
      <c r="M1" s="2" t="s">
        <v>17</v>
      </c>
    </row>
    <row r="2" spans="1:13">
      <c r="A2" s="4" t="s">
        <v>1</v>
      </c>
      <c r="B2" s="3">
        <v>34.97</v>
      </c>
      <c r="C2">
        <f>10^(-(0.3012*B2)+11.434)</f>
        <v>7.9622534924017154</v>
      </c>
      <c r="D2" s="3">
        <v>21.7</v>
      </c>
      <c r="E2">
        <f>10^(-(0.3012*D2)+11.434)</f>
        <v>79060.580716051263</v>
      </c>
      <c r="F2" s="3">
        <f>C2/E2</f>
        <v>1.0071078937553491E-4</v>
      </c>
      <c r="G2" s="3"/>
      <c r="H2" s="4" t="s">
        <v>1</v>
      </c>
      <c r="I2" s="3">
        <v>36.01</v>
      </c>
      <c r="J2">
        <f>10^(-(0.3012*I2)+11.434)</f>
        <v>3.8706865199340061</v>
      </c>
      <c r="K2" s="3">
        <v>26.89</v>
      </c>
      <c r="L2">
        <f>10^(-(0.3012*K2)+11.434)</f>
        <v>2161.3843373876848</v>
      </c>
      <c r="M2" s="3">
        <f>J2/L2</f>
        <v>1.7908367581733456E-3</v>
      </c>
    </row>
    <row r="3" spans="1:13">
      <c r="A3" s="4" t="s">
        <v>2</v>
      </c>
      <c r="B3" s="3">
        <v>0</v>
      </c>
      <c r="C3">
        <f t="shared" ref="C3:C9" si="0">10^(-(0.3012*B3)+11.434)</f>
        <v>271643926883.90833</v>
      </c>
      <c r="D3" s="3">
        <v>30.77</v>
      </c>
      <c r="E3">
        <f t="shared" ref="E3:E9" si="1">10^(-(0.3012*D3)+11.434)</f>
        <v>146.58043290919969</v>
      </c>
      <c r="F3" s="3"/>
      <c r="G3" s="3"/>
      <c r="H3" s="4" t="s">
        <v>2</v>
      </c>
      <c r="I3" s="3">
        <v>38.409999999999997</v>
      </c>
      <c r="J3">
        <f t="shared" ref="J3:J9" si="2">10^(-(0.3012*I3)+11.434)</f>
        <v>0.7326693096227781</v>
      </c>
      <c r="K3" s="3">
        <v>29.32</v>
      </c>
      <c r="L3">
        <f t="shared" ref="L3:L9" si="3">10^(-(0.3012*K3)+11.434)</f>
        <v>400.69691613021786</v>
      </c>
      <c r="M3" s="3">
        <f t="shared" ref="M3:M9" si="4">J3/L3</f>
        <v>1.8284875179440522E-3</v>
      </c>
    </row>
    <row r="4" spans="1:13">
      <c r="A4" s="4" t="s">
        <v>3</v>
      </c>
      <c r="B4" s="3">
        <v>39.18</v>
      </c>
      <c r="C4">
        <f t="shared" si="0"/>
        <v>0.42952060234961348</v>
      </c>
      <c r="D4" s="3">
        <v>27.44</v>
      </c>
      <c r="E4">
        <f t="shared" si="1"/>
        <v>1475.9512052272273</v>
      </c>
      <c r="F4" s="3">
        <f t="shared" ref="F4:F6" si="5">C4/E4</f>
        <v>2.9101273865180893E-4</v>
      </c>
      <c r="G4" s="3"/>
      <c r="H4" s="4" t="s">
        <v>3</v>
      </c>
      <c r="I4" s="3">
        <v>37.869999999999997</v>
      </c>
      <c r="J4">
        <f t="shared" si="2"/>
        <v>1.0655062462627385</v>
      </c>
      <c r="K4" s="3">
        <v>25.93</v>
      </c>
      <c r="L4">
        <f t="shared" si="3"/>
        <v>4206.1426736284002</v>
      </c>
      <c r="M4" s="3">
        <f t="shared" si="4"/>
        <v>2.5332147027328172E-4</v>
      </c>
    </row>
    <row r="5" spans="1:13">
      <c r="A5" s="4" t="s">
        <v>4</v>
      </c>
      <c r="B5" s="3">
        <v>0</v>
      </c>
      <c r="C5">
        <f t="shared" si="0"/>
        <v>271643926883.90833</v>
      </c>
      <c r="D5" s="3">
        <v>26.08</v>
      </c>
      <c r="E5">
        <f t="shared" si="1"/>
        <v>3790.5654516660893</v>
      </c>
      <c r="F5" s="3"/>
      <c r="G5" s="3"/>
      <c r="H5" s="4" t="s">
        <v>4</v>
      </c>
      <c r="I5" s="3">
        <v>36.43</v>
      </c>
      <c r="J5">
        <f t="shared" si="2"/>
        <v>2.8925708149100173</v>
      </c>
      <c r="K5" s="3">
        <v>21.8</v>
      </c>
      <c r="L5">
        <f t="shared" si="3"/>
        <v>73763.242623544502</v>
      </c>
      <c r="M5" s="3">
        <f>J5/L5</f>
        <v>3.9214257833978913E-5</v>
      </c>
    </row>
    <row r="6" spans="1:13">
      <c r="A6" s="4" t="s">
        <v>5</v>
      </c>
      <c r="B6" s="3">
        <v>37.1</v>
      </c>
      <c r="C6">
        <f t="shared" si="0"/>
        <v>1.8175233541245699</v>
      </c>
      <c r="D6" s="3">
        <v>24.77</v>
      </c>
      <c r="E6">
        <f t="shared" si="1"/>
        <v>9403.2070720799929</v>
      </c>
      <c r="F6" s="3">
        <f t="shared" si="5"/>
        <v>1.9328760285638728E-4</v>
      </c>
      <c r="G6" s="3"/>
      <c r="H6" s="4" t="s">
        <v>5</v>
      </c>
      <c r="I6" s="3">
        <v>36.19</v>
      </c>
      <c r="J6">
        <f t="shared" si="2"/>
        <v>3.4164258559226401</v>
      </c>
      <c r="K6" s="3">
        <v>26.55</v>
      </c>
      <c r="L6">
        <f t="shared" si="3"/>
        <v>2736.1506149019483</v>
      </c>
      <c r="M6" s="3">
        <f t="shared" si="4"/>
        <v>1.248624924854537E-3</v>
      </c>
    </row>
    <row r="7" spans="1:13">
      <c r="A7" s="4" t="s">
        <v>6</v>
      </c>
      <c r="B7" s="3">
        <v>0</v>
      </c>
      <c r="C7">
        <f t="shared" si="0"/>
        <v>271643926883.90833</v>
      </c>
      <c r="D7" s="3">
        <v>28.46</v>
      </c>
      <c r="E7">
        <f t="shared" si="1"/>
        <v>727.52513131714079</v>
      </c>
      <c r="F7" s="3"/>
      <c r="G7" s="3"/>
      <c r="H7" s="4" t="s">
        <v>6</v>
      </c>
      <c r="I7" s="3">
        <v>36.5</v>
      </c>
      <c r="J7">
        <f t="shared" si="2"/>
        <v>2.7554973646267973</v>
      </c>
      <c r="K7" s="3">
        <v>29.73</v>
      </c>
      <c r="L7">
        <f t="shared" si="3"/>
        <v>301.52546785652112</v>
      </c>
      <c r="M7" s="3">
        <f t="shared" si="4"/>
        <v>9.1385228061000214E-3</v>
      </c>
    </row>
    <row r="8" spans="1:13">
      <c r="A8" s="4" t="s">
        <v>7</v>
      </c>
      <c r="B8" s="3">
        <v>0</v>
      </c>
      <c r="C8">
        <f t="shared" si="0"/>
        <v>271643926883.90833</v>
      </c>
      <c r="D8" s="3">
        <v>28.13</v>
      </c>
      <c r="E8">
        <f t="shared" si="1"/>
        <v>914.62696270857327</v>
      </c>
      <c r="F8" s="3"/>
      <c r="G8" s="3"/>
      <c r="H8" s="4" t="s">
        <v>7</v>
      </c>
      <c r="I8" s="3">
        <v>36.49</v>
      </c>
      <c r="J8">
        <f t="shared" si="2"/>
        <v>2.7746742259033388</v>
      </c>
      <c r="K8" s="3">
        <v>24.25</v>
      </c>
      <c r="L8">
        <f t="shared" si="3"/>
        <v>13486.52308166779</v>
      </c>
      <c r="M8" s="3">
        <f t="shared" si="4"/>
        <v>2.0573680919101745E-4</v>
      </c>
    </row>
    <row r="9" spans="1:13">
      <c r="A9" s="4" t="s">
        <v>8</v>
      </c>
      <c r="B9" s="3">
        <v>0</v>
      </c>
      <c r="C9">
        <f t="shared" si="0"/>
        <v>271643926883.90833</v>
      </c>
      <c r="D9" s="3">
        <v>30.68</v>
      </c>
      <c r="E9">
        <f t="shared" si="1"/>
        <v>156.0213387248819</v>
      </c>
      <c r="F9" s="3"/>
      <c r="G9" s="3"/>
      <c r="H9" s="4" t="s">
        <v>8</v>
      </c>
      <c r="I9" s="3">
        <v>37.57</v>
      </c>
      <c r="J9">
        <f t="shared" si="2"/>
        <v>1.3119461216006121</v>
      </c>
      <c r="K9" s="3">
        <v>25.41</v>
      </c>
      <c r="L9">
        <f t="shared" si="3"/>
        <v>6032.6482037292117</v>
      </c>
      <c r="M9" s="3">
        <f t="shared" si="4"/>
        <v>2.1747432923232689E-4</v>
      </c>
    </row>
  </sheetData>
  <sheetCalcPr fullCalcOnLoad="1"/>
  <phoneticPr fontId="1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5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Data</vt:lpstr>
      <vt:lpstr>Vtg</vt:lpstr>
      <vt:lpstr>ER2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srlab</cp:lastModifiedBy>
  <dcterms:created xsi:type="dcterms:W3CDTF">2012-04-28T02:30:51Z</dcterms:created>
  <dcterms:modified xsi:type="dcterms:W3CDTF">2012-05-03T21:56:30Z</dcterms:modified>
</cp:coreProperties>
</file>