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"/>
    </mc:Choice>
  </mc:AlternateContent>
  <bookViews>
    <workbookView xWindow="0" yWindow="0" windowWidth="28800" windowHeight="12435" activeTab="2"/>
  </bookViews>
  <sheets>
    <sheet name="Sheet1" sheetId="1" r:id="rId1"/>
    <sheet name="Sheet3" sheetId="3" r:id="rId2"/>
    <sheet name="Sheet4" sheetId="4" r:id="rId3"/>
    <sheet name="Sheet2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3" i="2"/>
  <c r="E27" i="2"/>
  <c r="E28" i="2"/>
  <c r="E29" i="2"/>
  <c r="E31" i="2"/>
  <c r="E32" i="2"/>
  <c r="E33" i="2"/>
  <c r="E34" i="2"/>
  <c r="E35" i="2"/>
  <c r="E36" i="2"/>
  <c r="E37" i="2"/>
  <c r="E26" i="2"/>
  <c r="E25" i="2"/>
  <c r="E15" i="2"/>
  <c r="E14" i="2"/>
  <c r="E16" i="2"/>
  <c r="E17" i="2"/>
  <c r="E18" i="2"/>
  <c r="E19" i="2"/>
  <c r="E20" i="2"/>
  <c r="E21" i="2"/>
  <c r="E22" i="2"/>
  <c r="E24" i="2"/>
  <c r="E3" i="2"/>
  <c r="E4" i="2"/>
  <c r="E5" i="2"/>
  <c r="E6" i="2"/>
  <c r="E7" i="2"/>
  <c r="E8" i="2"/>
  <c r="E9" i="2"/>
  <c r="E10" i="2"/>
  <c r="E11" i="2"/>
  <c r="E12" i="2"/>
  <c r="E13" i="2"/>
  <c r="E2" i="2"/>
  <c r="I34" i="1"/>
  <c r="M34" i="1"/>
  <c r="Q34" i="1"/>
  <c r="E34" i="1"/>
  <c r="N15" i="1"/>
  <c r="L15" i="1"/>
  <c r="J5" i="1"/>
  <c r="R22" i="1"/>
  <c r="S22" i="1"/>
  <c r="Q22" i="1"/>
  <c r="C22" i="1"/>
  <c r="D22" i="1"/>
  <c r="G22" i="1"/>
  <c r="H22" i="1"/>
  <c r="I22" i="1"/>
  <c r="B22" i="1"/>
  <c r="M15" i="1"/>
  <c r="B7" i="1"/>
  <c r="M7" i="1"/>
  <c r="M13" i="1" s="1"/>
  <c r="N7" i="1"/>
  <c r="N13" i="1" s="1"/>
  <c r="L7" i="1"/>
  <c r="S7" i="1"/>
  <c r="R7" i="1"/>
  <c r="Q7" i="1"/>
  <c r="I7" i="1"/>
  <c r="I21" i="1" s="1"/>
  <c r="H7" i="1"/>
  <c r="H21" i="1" s="1"/>
  <c r="G7" i="1"/>
  <c r="G21" i="1" s="1"/>
  <c r="C7" i="1"/>
  <c r="C21" i="1" s="1"/>
  <c r="D7" i="1"/>
  <c r="D21" i="1" s="1"/>
  <c r="S6" i="1"/>
  <c r="R6" i="1"/>
  <c r="Q6" i="1"/>
  <c r="N6" i="1"/>
  <c r="N8" i="1" s="1"/>
  <c r="N14" i="1" s="1"/>
  <c r="M6" i="1"/>
  <c r="L6" i="1"/>
  <c r="I6" i="1"/>
  <c r="H6" i="1"/>
  <c r="G6" i="1"/>
  <c r="G8" i="1" s="1"/>
  <c r="C6" i="1"/>
  <c r="D6" i="1"/>
  <c r="B6" i="1"/>
  <c r="T20" i="1"/>
  <c r="T19" i="1"/>
  <c r="T18" i="1"/>
  <c r="O12" i="1"/>
  <c r="O11" i="1"/>
  <c r="O10" i="1"/>
  <c r="J20" i="1"/>
  <c r="J19" i="1"/>
  <c r="J18" i="1"/>
  <c r="E20" i="1"/>
  <c r="E19" i="1"/>
  <c r="E18" i="1"/>
  <c r="E22" i="1" s="1"/>
  <c r="T5" i="1"/>
  <c r="T4" i="1"/>
  <c r="T3" i="1"/>
  <c r="O5" i="1"/>
  <c r="O4" i="1"/>
  <c r="O3" i="1"/>
  <c r="J4" i="1"/>
  <c r="J3" i="1"/>
  <c r="E4" i="1"/>
  <c r="E5" i="1"/>
  <c r="E3" i="1"/>
  <c r="L8" i="1" l="1"/>
  <c r="L14" i="1" s="1"/>
  <c r="O15" i="1"/>
  <c r="E7" i="1"/>
  <c r="D8" i="1"/>
  <c r="T6" i="1"/>
  <c r="T8" i="1" s="1"/>
  <c r="C8" i="1"/>
  <c r="J22" i="1"/>
  <c r="Q8" i="1"/>
  <c r="R8" i="1"/>
  <c r="S8" i="1"/>
  <c r="H8" i="1"/>
  <c r="T22" i="1"/>
  <c r="L13" i="1"/>
  <c r="O13" i="1" s="1"/>
  <c r="R21" i="1"/>
  <c r="B8" i="1"/>
  <c r="B21" i="1"/>
  <c r="S21" i="1"/>
  <c r="Q21" i="1"/>
  <c r="J7" i="1"/>
  <c r="I8" i="1"/>
  <c r="O7" i="1"/>
  <c r="O6" i="1"/>
  <c r="M8" i="1"/>
  <c r="M14" i="1" s="1"/>
  <c r="O14" i="1" s="1"/>
  <c r="E6" i="1"/>
  <c r="E8" i="1" s="1"/>
  <c r="J6" i="1"/>
  <c r="O8" i="1" l="1"/>
  <c r="J8" i="1"/>
</calcChain>
</file>

<file path=xl/sharedStrings.xml><?xml version="1.0" encoding="utf-8"?>
<sst xmlns="http://schemas.openxmlformats.org/spreadsheetml/2006/main" count="284" uniqueCount="65">
  <si>
    <t>MasterFile</t>
  </si>
  <si>
    <t>1N</t>
  </si>
  <si>
    <t>1H</t>
  </si>
  <si>
    <t>1S</t>
  </si>
  <si>
    <t>2N</t>
  </si>
  <si>
    <t>2H</t>
  </si>
  <si>
    <t>2S</t>
  </si>
  <si>
    <t>3N</t>
  </si>
  <si>
    <t>3H</t>
  </si>
  <si>
    <t>3S</t>
  </si>
  <si>
    <t>4N</t>
  </si>
  <si>
    <t>4H</t>
  </si>
  <si>
    <t>4S</t>
  </si>
  <si>
    <t>Total</t>
  </si>
  <si>
    <t>December</t>
  </si>
  <si>
    <t>Live</t>
  </si>
  <si>
    <t>Dead</t>
  </si>
  <si>
    <t>Sample</t>
  </si>
  <si>
    <t>January</t>
  </si>
  <si>
    <t>Missing</t>
  </si>
  <si>
    <t>Remainder</t>
  </si>
  <si>
    <t>Adj Remain</t>
  </si>
  <si>
    <t>Adj Missing</t>
  </si>
  <si>
    <t>August '13</t>
  </si>
  <si>
    <t>Dec '13</t>
  </si>
  <si>
    <t>Jan &amp; Feb '13</t>
  </si>
  <si>
    <t>Time</t>
  </si>
  <si>
    <t>Population</t>
  </si>
  <si>
    <t>Survival</t>
  </si>
  <si>
    <t>Pop N</t>
  </si>
  <si>
    <t>Kaplan Meier</t>
  </si>
  <si>
    <t>Jan &amp; Feb '14</t>
  </si>
  <si>
    <t>Fidalgo Pop.</t>
  </si>
  <si>
    <t>Dabob Pop.</t>
  </si>
  <si>
    <t>Oyster Bay Pop.</t>
  </si>
  <si>
    <t>Jan/February</t>
  </si>
  <si>
    <t>Aug</t>
  </si>
  <si>
    <t>Sep</t>
  </si>
  <si>
    <t>Oct</t>
  </si>
  <si>
    <t>Nov</t>
  </si>
  <si>
    <t>Dec</t>
  </si>
  <si>
    <t>Jan</t>
  </si>
  <si>
    <t>Feb</t>
  </si>
  <si>
    <t>Site</t>
  </si>
  <si>
    <t>Manchester</t>
  </si>
  <si>
    <t>Fidalgo</t>
  </si>
  <si>
    <t>Oyster Bay</t>
  </si>
  <si>
    <t>Dabob</t>
  </si>
  <si>
    <t>NF</t>
  </si>
  <si>
    <t>HL</t>
  </si>
  <si>
    <t>SN</t>
  </si>
  <si>
    <t>Average Size per pop</t>
  </si>
  <si>
    <t>Average size at site</t>
  </si>
  <si>
    <t>Average Weight per Pop</t>
  </si>
  <si>
    <t>Average weight at Site</t>
  </si>
  <si>
    <t>Site (N)</t>
  </si>
  <si>
    <t>Pop (n)</t>
  </si>
  <si>
    <t>Dabob Size</t>
  </si>
  <si>
    <t>n</t>
  </si>
  <si>
    <t>h</t>
  </si>
  <si>
    <t>s</t>
  </si>
  <si>
    <t>AVG Size 12/13</t>
  </si>
  <si>
    <t>AVG Size 1/14</t>
  </si>
  <si>
    <t xml:space="preserve">Fidalgo Pop. </t>
  </si>
  <si>
    <t xml:space="preserve">Oyster Bay Pop.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</si>
</sst>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Sheet1!$B$48:$D$48</c:f>
              <c:numCache>
                <c:formatCode>General</c:formatCode>
                <c:ptCount val="3"/>
                <c:pt idx="0">
                  <c:v>480</c:v>
                </c:pt>
                <c:pt idx="1">
                  <c:v>208</c:v>
                </c:pt>
                <c:pt idx="2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Sheet1!$B$49:$D$49</c:f>
              <c:numCache>
                <c:formatCode>General</c:formatCode>
                <c:ptCount val="3"/>
                <c:pt idx="0">
                  <c:v>480</c:v>
                </c:pt>
                <c:pt idx="1">
                  <c:v>309</c:v>
                </c:pt>
                <c:pt idx="2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Sheet1!$B$50:$D$50</c:f>
              <c:numCache>
                <c:formatCode>General</c:formatCode>
                <c:ptCount val="3"/>
                <c:pt idx="0">
                  <c:v>480</c:v>
                </c:pt>
                <c:pt idx="1">
                  <c:v>250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4459344"/>
        <c:axId val="-1483969776"/>
      </c:lineChart>
      <c:catAx>
        <c:axId val="-139445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83969776"/>
        <c:crosses val="autoZero"/>
        <c:auto val="1"/>
        <c:lblAlgn val="ctr"/>
        <c:lblOffset val="100"/>
        <c:noMultiLvlLbl val="0"/>
      </c:catAx>
      <c:valAx>
        <c:axId val="-148396977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445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Size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Sheet4!$B$35</c:f>
              <c:strCache>
                <c:ptCount val="1"/>
                <c:pt idx="0">
                  <c:v>Fidalgo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Sheet4!$C$23:$I$23</c:f>
              <c:numCache>
                <c:formatCode>General</c:formatCode>
                <c:ptCount val="7"/>
                <c:pt idx="0">
                  <c:v>10</c:v>
                </c:pt>
                <c:pt idx="4">
                  <c:v>20.6875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Sheet4!$B$36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Sheet4!$C$24:$I$24</c:f>
              <c:numCache>
                <c:formatCode>General</c:formatCode>
                <c:ptCount val="7"/>
                <c:pt idx="0">
                  <c:v>10</c:v>
                </c:pt>
                <c:pt idx="4">
                  <c:v>16.5625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Sheet4!$B$37</c:f>
              <c:strCache>
                <c:ptCount val="1"/>
                <c:pt idx="0">
                  <c:v>Oyster Bay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Sheet4!$C$25:$I$25</c:f>
              <c:numCache>
                <c:formatCode>General</c:formatCode>
                <c:ptCount val="7"/>
                <c:pt idx="0">
                  <c:v>10</c:v>
                </c:pt>
                <c:pt idx="4">
                  <c:v>20.59375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0583584"/>
        <c:axId val="-1288230320"/>
      </c:lineChart>
      <c:catAx>
        <c:axId val="-1410583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88230320"/>
        <c:crosses val="autoZero"/>
        <c:auto val="1"/>
        <c:lblAlgn val="ctr"/>
        <c:lblOffset val="100"/>
        <c:noMultiLvlLbl val="0"/>
      </c:catAx>
      <c:valAx>
        <c:axId val="-1288230320"/>
        <c:scaling>
          <c:orientation val="minMax"/>
          <c:max val="2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</a:t>
                </a:r>
                <a:r>
                  <a:rPr lang="en-US" baseline="0"/>
                  <a:t> Size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05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</a:t>
            </a:r>
            <a:r>
              <a:rPr lang="en-US" baseline="0"/>
              <a:t> Bay Size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Sheet4!$B$35</c:f>
              <c:strCache>
                <c:ptCount val="1"/>
                <c:pt idx="0">
                  <c:v>Fidalgo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Sheet4!$C$26:$I$26</c:f>
              <c:numCache>
                <c:formatCode>General</c:formatCode>
                <c:ptCount val="7"/>
                <c:pt idx="0">
                  <c:v>10</c:v>
                </c:pt>
                <c:pt idx="4">
                  <c:v>22.8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Sheet4!$B$36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Sheet4!$C$27:$I$27</c:f>
              <c:numCache>
                <c:formatCode>General</c:formatCode>
                <c:ptCount val="7"/>
                <c:pt idx="0">
                  <c:v>10</c:v>
                </c:pt>
                <c:pt idx="4">
                  <c:v>20.875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Sheet4!$B$37</c:f>
              <c:strCache>
                <c:ptCount val="1"/>
                <c:pt idx="0">
                  <c:v>Oyster Bay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Sheet4!$C$28:$I$28</c:f>
              <c:numCache>
                <c:formatCode>General</c:formatCode>
                <c:ptCount val="7"/>
                <c:pt idx="0">
                  <c:v>10</c:v>
                </c:pt>
                <c:pt idx="4">
                  <c:v>23.28125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79389040"/>
        <c:axId val="-1279385776"/>
      </c:lineChart>
      <c:catAx>
        <c:axId val="-127938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9385776"/>
        <c:crosses val="autoZero"/>
        <c:auto val="1"/>
        <c:lblAlgn val="ctr"/>
        <c:lblOffset val="100"/>
        <c:noMultiLvlLbl val="0"/>
      </c:catAx>
      <c:valAx>
        <c:axId val="-1279385776"/>
        <c:scaling>
          <c:orientation val="minMax"/>
          <c:max val="2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</a:t>
                </a:r>
                <a:r>
                  <a:rPr lang="en-US" baseline="0"/>
                  <a:t> Size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938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Size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Sheet4!$B$35</c:f>
              <c:strCache>
                <c:ptCount val="1"/>
                <c:pt idx="0">
                  <c:v>Fidalgo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Sheet4!$C$29:$I$29</c:f>
              <c:numCache>
                <c:formatCode>General</c:formatCode>
                <c:ptCount val="7"/>
                <c:pt idx="0">
                  <c:v>10</c:v>
                </c:pt>
                <c:pt idx="4">
                  <c:v>17.418604651162791</c:v>
                </c:pt>
                <c:pt idx="5">
                  <c:v>15.772727272727273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Sheet4!$B$36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Sheet4!$C$30:$I$30</c:f>
              <c:numCache>
                <c:formatCode>General</c:formatCode>
                <c:ptCount val="7"/>
                <c:pt idx="0">
                  <c:v>10</c:v>
                </c:pt>
                <c:pt idx="4">
                  <c:v>12.711864406779661</c:v>
                </c:pt>
                <c:pt idx="5">
                  <c:v>12.824999999999999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Sheet4!$B$37</c:f>
              <c:strCache>
                <c:ptCount val="1"/>
                <c:pt idx="0">
                  <c:v>Oyster Bay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Sheet4!$C$31:$I$31</c:f>
              <c:numCache>
                <c:formatCode>General</c:formatCode>
                <c:ptCount val="7"/>
                <c:pt idx="0">
                  <c:v>10</c:v>
                </c:pt>
                <c:pt idx="4">
                  <c:v>14.96</c:v>
                </c:pt>
                <c:pt idx="5">
                  <c:v>14.696969696969697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86842672"/>
        <c:axId val="-1286842128"/>
      </c:lineChart>
      <c:catAx>
        <c:axId val="-128684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86842128"/>
        <c:crosses val="autoZero"/>
        <c:auto val="1"/>
        <c:lblAlgn val="ctr"/>
        <c:lblOffset val="100"/>
        <c:noMultiLvlLbl val="0"/>
      </c:catAx>
      <c:valAx>
        <c:axId val="-1286842128"/>
        <c:scaling>
          <c:orientation val="minMax"/>
          <c:max val="2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</a:t>
                </a:r>
                <a:r>
                  <a:rPr lang="en-US" baseline="0"/>
                  <a:t> Size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8684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Sheet1!$B$45:$D$45</c:f>
              <c:numCache>
                <c:formatCode>General</c:formatCode>
                <c:ptCount val="3"/>
                <c:pt idx="0">
                  <c:v>480</c:v>
                </c:pt>
                <c:pt idx="1">
                  <c:v>415</c:v>
                </c:pt>
                <c:pt idx="2">
                  <c:v>410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Sheet1!$B$46:$D$46</c:f>
              <c:numCache>
                <c:formatCode>General</c:formatCode>
                <c:ptCount val="3"/>
                <c:pt idx="0">
                  <c:v>480</c:v>
                </c:pt>
                <c:pt idx="1">
                  <c:v>378</c:v>
                </c:pt>
                <c:pt idx="2">
                  <c:v>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Sheet1!$B$47:$D$47</c:f>
              <c:numCache>
                <c:formatCode>General</c:formatCode>
                <c:ptCount val="3"/>
                <c:pt idx="0">
                  <c:v>480</c:v>
                </c:pt>
                <c:pt idx="1">
                  <c:v>370</c:v>
                </c:pt>
                <c:pt idx="2">
                  <c:v>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77232"/>
        <c:axId val="-1688039344"/>
      </c:lineChart>
      <c:catAx>
        <c:axId val="-1400177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8039344"/>
        <c:crosses val="autoZero"/>
        <c:auto val="1"/>
        <c:lblAlgn val="ctr"/>
        <c:lblOffset val="100"/>
        <c:noMultiLvlLbl val="0"/>
      </c:catAx>
      <c:valAx>
        <c:axId val="-168803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7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</a:t>
            </a:r>
            <a:r>
              <a:rPr lang="en-US" baseline="0"/>
              <a:t>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Sheet1!$B$51:$D$51</c:f>
              <c:numCache>
                <c:formatCode>General</c:formatCode>
                <c:ptCount val="3"/>
                <c:pt idx="0">
                  <c:v>480</c:v>
                </c:pt>
                <c:pt idx="1">
                  <c:v>360</c:v>
                </c:pt>
                <c:pt idx="2">
                  <c:v>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Sheet1!$B$52:$D$52</c:f>
              <c:numCache>
                <c:formatCode>General</c:formatCode>
                <c:ptCount val="3"/>
                <c:pt idx="0">
                  <c:v>480</c:v>
                </c:pt>
                <c:pt idx="1">
                  <c:v>373</c:v>
                </c:pt>
                <c:pt idx="2">
                  <c:v>348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Sheet1!$B$53:$D$53</c:f>
              <c:numCache>
                <c:formatCode>General</c:formatCode>
                <c:ptCount val="3"/>
                <c:pt idx="0">
                  <c:v>480</c:v>
                </c:pt>
                <c:pt idx="1">
                  <c:v>389</c:v>
                </c:pt>
                <c:pt idx="2">
                  <c:v>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536752"/>
        <c:axId val="-1478667792"/>
      </c:lineChart>
      <c:catAx>
        <c:axId val="-138553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7792"/>
        <c:crosses val="autoZero"/>
        <c:auto val="1"/>
        <c:lblAlgn val="ctr"/>
        <c:lblOffset val="100"/>
        <c:noMultiLvlLbl val="0"/>
      </c:catAx>
      <c:valAx>
        <c:axId val="-14786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3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Sheet1!$B$42:$D$42</c:f>
              <c:numCache>
                <c:formatCode>General</c:formatCode>
                <c:ptCount val="3"/>
                <c:pt idx="0">
                  <c:v>480</c:v>
                </c:pt>
                <c:pt idx="1">
                  <c:v>403</c:v>
                </c:pt>
                <c:pt idx="2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Sheet1!$B$43:$D$43</c:f>
              <c:numCache>
                <c:formatCode>General</c:formatCode>
                <c:ptCount val="3"/>
                <c:pt idx="0">
                  <c:v>480</c:v>
                </c:pt>
                <c:pt idx="1">
                  <c:v>379</c:v>
                </c:pt>
                <c:pt idx="2">
                  <c:v>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Sheet1!$B$44:$D$44</c:f>
              <c:numCache>
                <c:formatCode>General</c:formatCode>
                <c:ptCount val="3"/>
                <c:pt idx="0">
                  <c:v>480</c:v>
                </c:pt>
                <c:pt idx="1">
                  <c:v>364</c:v>
                </c:pt>
                <c:pt idx="2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85936"/>
        <c:axId val="-1478660176"/>
      </c:lineChart>
      <c:catAx>
        <c:axId val="-140018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272790901137357"/>
              <c:y val="0.772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0176"/>
        <c:crosses val="autoZero"/>
        <c:auto val="1"/>
        <c:lblAlgn val="ctr"/>
        <c:lblOffset val="100"/>
        <c:noMultiLvlLbl val="0"/>
      </c:catAx>
      <c:valAx>
        <c:axId val="-14786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5936"/>
        <c:crossesAt val="0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 Bay Survival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Sheet3!$B$22:$H$22</c:f>
              <c:numCache>
                <c:formatCode>General</c:formatCode>
                <c:ptCount val="7"/>
                <c:pt idx="0">
                  <c:v>480</c:v>
                </c:pt>
                <c:pt idx="4">
                  <c:v>403</c:v>
                </c:pt>
                <c:pt idx="6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Sheet3!$B$23:$H$23</c:f>
              <c:numCache>
                <c:formatCode>General</c:formatCode>
                <c:ptCount val="7"/>
                <c:pt idx="0">
                  <c:v>480</c:v>
                </c:pt>
                <c:pt idx="4">
                  <c:v>379</c:v>
                </c:pt>
                <c:pt idx="6">
                  <c:v>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Sheet3!$B$24:$H$24</c:f>
              <c:numCache>
                <c:formatCode>General</c:formatCode>
                <c:ptCount val="7"/>
                <c:pt idx="0">
                  <c:v>480</c:v>
                </c:pt>
                <c:pt idx="4">
                  <c:v>364</c:v>
                </c:pt>
                <c:pt idx="6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9175856"/>
        <c:axId val="-1389177488"/>
      </c:lineChart>
      <c:catAx>
        <c:axId val="-138917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9177488"/>
        <c:crosses val="autoZero"/>
        <c:auto val="1"/>
        <c:lblAlgn val="ctr"/>
        <c:lblOffset val="100"/>
        <c:noMultiLvlLbl val="0"/>
      </c:catAx>
      <c:valAx>
        <c:axId val="-1389177488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917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Sheet3!$B$25:$H$25</c:f>
              <c:numCache>
                <c:formatCode>General</c:formatCode>
                <c:ptCount val="7"/>
                <c:pt idx="0">
                  <c:v>480</c:v>
                </c:pt>
                <c:pt idx="4">
                  <c:v>415</c:v>
                </c:pt>
                <c:pt idx="6">
                  <c:v>410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Sheet3!$B$26:$H$26</c:f>
              <c:numCache>
                <c:formatCode>General</c:formatCode>
                <c:ptCount val="7"/>
                <c:pt idx="0">
                  <c:v>480</c:v>
                </c:pt>
                <c:pt idx="4">
                  <c:v>378</c:v>
                </c:pt>
                <c:pt idx="6">
                  <c:v>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Sheet3!$B$27:$H$27</c:f>
              <c:numCache>
                <c:formatCode>General</c:formatCode>
                <c:ptCount val="7"/>
                <c:pt idx="0">
                  <c:v>480</c:v>
                </c:pt>
                <c:pt idx="4">
                  <c:v>370</c:v>
                </c:pt>
                <c:pt idx="6">
                  <c:v>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80496"/>
        <c:axId val="-1400187024"/>
      </c:lineChart>
      <c:catAx>
        <c:axId val="-1400180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7024"/>
        <c:crosses val="autoZero"/>
        <c:auto val="1"/>
        <c:lblAlgn val="ctr"/>
        <c:lblOffset val="100"/>
        <c:noMultiLvlLbl val="0"/>
      </c:catAx>
      <c:valAx>
        <c:axId val="-1400187024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 Oysters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Sheet3!$B$28:$H$28</c:f>
              <c:numCache>
                <c:formatCode>General</c:formatCode>
                <c:ptCount val="7"/>
                <c:pt idx="0">
                  <c:v>480</c:v>
                </c:pt>
                <c:pt idx="4">
                  <c:v>208</c:v>
                </c:pt>
                <c:pt idx="5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Sheet3!$B$29:$H$29</c:f>
              <c:numCache>
                <c:formatCode>General</c:formatCode>
                <c:ptCount val="7"/>
                <c:pt idx="0">
                  <c:v>480</c:v>
                </c:pt>
                <c:pt idx="4">
                  <c:v>309</c:v>
                </c:pt>
                <c:pt idx="5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Sheet3!$B$30:$H$30</c:f>
              <c:numCache>
                <c:formatCode>General</c:formatCode>
                <c:ptCount val="7"/>
                <c:pt idx="0">
                  <c:v>480</c:v>
                </c:pt>
                <c:pt idx="4">
                  <c:v>250</c:v>
                </c:pt>
                <c:pt idx="5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667248"/>
        <c:axId val="-1478662896"/>
      </c:lineChart>
      <c:catAx>
        <c:axId val="-147866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2896"/>
        <c:crosses val="autoZero"/>
        <c:auto val="1"/>
        <c:lblAlgn val="ctr"/>
        <c:lblOffset val="100"/>
        <c:noMultiLvlLbl val="0"/>
      </c:catAx>
      <c:valAx>
        <c:axId val="-1478662896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 Survival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Sheet3!$B$31:$H$31</c:f>
              <c:numCache>
                <c:formatCode>General</c:formatCode>
                <c:ptCount val="7"/>
                <c:pt idx="0">
                  <c:v>480</c:v>
                </c:pt>
                <c:pt idx="4">
                  <c:v>360</c:v>
                </c:pt>
                <c:pt idx="6">
                  <c:v>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Sheet3!$B$32:$H$32</c:f>
              <c:numCache>
                <c:formatCode>General</c:formatCode>
                <c:ptCount val="7"/>
                <c:pt idx="0">
                  <c:v>480</c:v>
                </c:pt>
                <c:pt idx="4">
                  <c:v>373</c:v>
                </c:pt>
                <c:pt idx="6">
                  <c:v>348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Sheet3!$B$33:$H$33</c:f>
              <c:numCache>
                <c:formatCode>General</c:formatCode>
                <c:ptCount val="7"/>
                <c:pt idx="0">
                  <c:v>480</c:v>
                </c:pt>
                <c:pt idx="4">
                  <c:v>389</c:v>
                </c:pt>
                <c:pt idx="6">
                  <c:v>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540560"/>
        <c:axId val="-1385536208"/>
      </c:lineChart>
      <c:catAx>
        <c:axId val="-138554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36208"/>
        <c:crosses val="autoZero"/>
        <c:auto val="1"/>
        <c:lblAlgn val="ctr"/>
        <c:lblOffset val="100"/>
        <c:noMultiLvlLbl val="0"/>
      </c:catAx>
      <c:valAx>
        <c:axId val="-1385536208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 Size</a:t>
            </a:r>
            <a:r>
              <a:rPr lang="en-US" baseline="0"/>
              <a:t>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Sheet4!$B$35</c:f>
              <c:strCache>
                <c:ptCount val="1"/>
                <c:pt idx="0">
                  <c:v>Fidalgo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Sheet4!$C$20:$I$20</c:f>
              <c:numCache>
                <c:formatCode>General</c:formatCode>
                <c:ptCount val="7"/>
                <c:pt idx="0">
                  <c:v>10</c:v>
                </c:pt>
                <c:pt idx="4">
                  <c:v>15.387096774193548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Sheet4!$B$36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Sheet4!$C$21:$I$21</c:f>
              <c:numCache>
                <c:formatCode>General</c:formatCode>
                <c:ptCount val="7"/>
                <c:pt idx="0">
                  <c:v>10</c:v>
                </c:pt>
                <c:pt idx="4">
                  <c:v>14.53125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Sheet4!$B$37</c:f>
              <c:strCache>
                <c:ptCount val="1"/>
                <c:pt idx="0">
                  <c:v>Oyster Bay Pop.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Sheet4!$C$19:$I$19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Sheet4!$C$22:$I$22</c:f>
              <c:numCache>
                <c:formatCode>General</c:formatCode>
                <c:ptCount val="7"/>
                <c:pt idx="0">
                  <c:v>10</c:v>
                </c:pt>
                <c:pt idx="4">
                  <c:v>13.84375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79386320"/>
        <c:axId val="-1279383600"/>
      </c:lineChart>
      <c:catAx>
        <c:axId val="-127938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9383600"/>
        <c:crosses val="autoZero"/>
        <c:auto val="1"/>
        <c:lblAlgn val="ctr"/>
        <c:lblOffset val="100"/>
        <c:noMultiLvlLbl val="0"/>
      </c:catAx>
      <c:valAx>
        <c:axId val="-1279383600"/>
        <c:scaling>
          <c:orientation val="minMax"/>
          <c:max val="2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AVG</a:t>
                </a:r>
                <a:r>
                  <a:rPr lang="en-US" baseline="0"/>
                  <a:t> Size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938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36</xdr:row>
      <xdr:rowOff>142875</xdr:rowOff>
    </xdr:from>
    <xdr:to>
      <xdr:col>21</xdr:col>
      <xdr:colOff>142875</xdr:colOff>
      <xdr:row>51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271462</xdr:colOff>
      <xdr:row>53</xdr:row>
      <xdr:rowOff>76200</xdr:rowOff>
    </xdr:from>
    <xdr:to>
      <xdr:col>12</xdr:col>
      <xdr:colOff>576262</xdr:colOff>
      <xdr:row>67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571500</xdr:colOff>
      <xdr:row>52</xdr:row>
      <xdr:rowOff>28575</xdr:rowOff>
    </xdr:from>
    <xdr:to>
      <xdr:col>21</xdr:col>
      <xdr:colOff>266700</xdr:colOff>
      <xdr:row>66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428625</xdr:colOff>
      <xdr:row>36</xdr:row>
      <xdr:rowOff>152400</xdr:rowOff>
    </xdr:from>
    <xdr:to>
      <xdr:col>13</xdr:col>
      <xdr:colOff>123825</xdr:colOff>
      <xdr:row>51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414337</xdr:colOff>
      <xdr:row>20</xdr:row>
      <xdr:rowOff>52387</xdr:rowOff>
    </xdr:from>
    <xdr:to>
      <xdr:col>18</xdr:col>
      <xdr:colOff>109537</xdr:colOff>
      <xdr:row>34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490537</xdr:colOff>
      <xdr:row>35</xdr:row>
      <xdr:rowOff>71437</xdr:rowOff>
    </xdr:from>
    <xdr:to>
      <xdr:col>18</xdr:col>
      <xdr:colOff>185737</xdr:colOff>
      <xdr:row>49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23812</xdr:colOff>
      <xdr:row>20</xdr:row>
      <xdr:rowOff>147637</xdr:rowOff>
    </xdr:from>
    <xdr:to>
      <xdr:col>26</xdr:col>
      <xdr:colOff>328612</xdr:colOff>
      <xdr:row>35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576262</xdr:colOff>
      <xdr:row>36</xdr:row>
      <xdr:rowOff>71437</xdr:rowOff>
    </xdr:from>
    <xdr:to>
      <xdr:col>26</xdr:col>
      <xdr:colOff>271462</xdr:colOff>
      <xdr:row>50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18</xdr:row>
      <xdr:rowOff>33337</xdr:rowOff>
    </xdr:from>
    <xdr:to>
      <xdr:col>17</xdr:col>
      <xdr:colOff>261937</xdr:colOff>
      <xdr:row>32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566737</xdr:colOff>
      <xdr:row>33</xdr:row>
      <xdr:rowOff>4762</xdr:rowOff>
    </xdr:from>
    <xdr:to>
      <xdr:col>17</xdr:col>
      <xdr:colOff>223837</xdr:colOff>
      <xdr:row>47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328612</xdr:colOff>
      <xdr:row>18</xdr:row>
      <xdr:rowOff>61912</xdr:rowOff>
    </xdr:from>
    <xdr:to>
      <xdr:col>25</xdr:col>
      <xdr:colOff>23812</xdr:colOff>
      <xdr:row>32</xdr:row>
      <xdr:rowOff>138112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366712</xdr:colOff>
      <xdr:row>33</xdr:row>
      <xdr:rowOff>14287</xdr:rowOff>
    </xdr:from>
    <xdr:to>
      <xdr:col>25</xdr:col>
      <xdr:colOff>61912</xdr:colOff>
      <xdr:row>47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A25" workbookViewId="0">
      <selection activeCell="A41" sqref="A41:D53"/>
    </sheetView>
  </sheetViews>
  <sheetFormatPr defaultRowHeight="15" x14ac:dyDescent="0.25"/>
  <cols>
    <col min="1" max="1" width="12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13</v>
      </c>
      <c r="G1" t="s">
        <v>4</v>
      </c>
      <c r="H1" t="s">
        <v>5</v>
      </c>
      <c r="I1" t="s">
        <v>6</v>
      </c>
      <c r="J1" t="s">
        <v>13</v>
      </c>
      <c r="L1" t="s">
        <v>7</v>
      </c>
      <c r="M1" t="s">
        <v>8</v>
      </c>
      <c r="N1" t="s">
        <v>9</v>
      </c>
      <c r="O1" t="s">
        <v>13</v>
      </c>
      <c r="Q1" t="s">
        <v>10</v>
      </c>
      <c r="R1" t="s">
        <v>11</v>
      </c>
      <c r="S1" t="s">
        <v>12</v>
      </c>
      <c r="T1" t="s">
        <v>13</v>
      </c>
    </row>
    <row r="2" spans="1:20" x14ac:dyDescent="0.25">
      <c r="A2" t="s">
        <v>14</v>
      </c>
    </row>
    <row r="3" spans="1:20" x14ac:dyDescent="0.25">
      <c r="A3" t="s">
        <v>15</v>
      </c>
      <c r="B3">
        <v>433</v>
      </c>
      <c r="C3">
        <v>411</v>
      </c>
      <c r="D3">
        <v>396</v>
      </c>
      <c r="E3">
        <f>SUM(B3:D3)</f>
        <v>1240</v>
      </c>
      <c r="G3">
        <v>447</v>
      </c>
      <c r="H3">
        <v>410</v>
      </c>
      <c r="I3">
        <v>402</v>
      </c>
      <c r="J3">
        <f>SUM(G3:I3)</f>
        <v>1259</v>
      </c>
      <c r="L3">
        <v>188</v>
      </c>
      <c r="M3">
        <v>228</v>
      </c>
      <c r="N3">
        <v>216</v>
      </c>
      <c r="O3">
        <f>SUM(L3:N3)</f>
        <v>632</v>
      </c>
      <c r="Q3">
        <v>391</v>
      </c>
      <c r="R3">
        <v>405</v>
      </c>
      <c r="S3">
        <v>421</v>
      </c>
      <c r="T3">
        <f>SUM(Q3:S3)</f>
        <v>1217</v>
      </c>
    </row>
    <row r="4" spans="1:20" x14ac:dyDescent="0.25">
      <c r="A4" t="s">
        <v>16</v>
      </c>
      <c r="B4">
        <v>47</v>
      </c>
      <c r="C4">
        <v>49</v>
      </c>
      <c r="D4">
        <v>51</v>
      </c>
      <c r="E4">
        <f t="shared" ref="E4:E6" si="0">SUM(B4:D4)</f>
        <v>147</v>
      </c>
      <c r="G4">
        <v>18</v>
      </c>
      <c r="H4">
        <v>20</v>
      </c>
      <c r="I4">
        <v>15</v>
      </c>
      <c r="J4">
        <f t="shared" ref="J4" si="1">SUM(G4:I4)</f>
        <v>53</v>
      </c>
      <c r="L4">
        <v>229</v>
      </c>
      <c r="M4">
        <v>112</v>
      </c>
      <c r="N4">
        <v>180</v>
      </c>
      <c r="O4">
        <f t="shared" ref="O4:O6" si="2">SUM(L4:N4)</f>
        <v>521</v>
      </c>
      <c r="Q4">
        <v>13</v>
      </c>
      <c r="R4">
        <v>1</v>
      </c>
      <c r="S4">
        <v>11</v>
      </c>
      <c r="T4">
        <f t="shared" ref="T4:T6" si="3">SUM(Q4:S4)</f>
        <v>25</v>
      </c>
    </row>
    <row r="5" spans="1:20" x14ac:dyDescent="0.25">
      <c r="A5" t="s">
        <v>17</v>
      </c>
      <c r="B5">
        <v>30</v>
      </c>
      <c r="C5">
        <v>32</v>
      </c>
      <c r="D5">
        <v>32</v>
      </c>
      <c r="E5">
        <f t="shared" si="0"/>
        <v>94</v>
      </c>
      <c r="G5">
        <v>32</v>
      </c>
      <c r="H5">
        <v>32</v>
      </c>
      <c r="I5">
        <v>32</v>
      </c>
      <c r="J5">
        <f>SUM(G5:I5)</f>
        <v>96</v>
      </c>
      <c r="L5">
        <v>43</v>
      </c>
      <c r="M5">
        <v>59</v>
      </c>
      <c r="N5">
        <v>50</v>
      </c>
      <c r="O5">
        <f t="shared" si="2"/>
        <v>152</v>
      </c>
      <c r="Q5">
        <v>31</v>
      </c>
      <c r="R5">
        <v>32</v>
      </c>
      <c r="S5">
        <v>32</v>
      </c>
      <c r="T5">
        <f t="shared" si="3"/>
        <v>95</v>
      </c>
    </row>
    <row r="6" spans="1:20" x14ac:dyDescent="0.25">
      <c r="A6" t="s">
        <v>19</v>
      </c>
      <c r="B6">
        <f>(480-(B3+B4))</f>
        <v>0</v>
      </c>
      <c r="C6">
        <f t="shared" ref="C6:D6" si="4">(480-(C3+C4))</f>
        <v>20</v>
      </c>
      <c r="D6">
        <f t="shared" si="4"/>
        <v>33</v>
      </c>
      <c r="E6">
        <f t="shared" si="0"/>
        <v>53</v>
      </c>
      <c r="G6">
        <f>(480-(G3+G4))</f>
        <v>15</v>
      </c>
      <c r="H6">
        <f t="shared" ref="H6:I6" si="5">(480-(H3+H4))</f>
        <v>50</v>
      </c>
      <c r="I6">
        <f t="shared" si="5"/>
        <v>63</v>
      </c>
      <c r="J6">
        <f>SUM(G6:I6)</f>
        <v>128</v>
      </c>
      <c r="L6">
        <f>(480-(L3+L4))</f>
        <v>63</v>
      </c>
      <c r="M6">
        <f t="shared" ref="M6:N6" si="6">(480-(M3+M4))</f>
        <v>140</v>
      </c>
      <c r="N6">
        <f t="shared" si="6"/>
        <v>84</v>
      </c>
      <c r="O6">
        <f t="shared" si="2"/>
        <v>287</v>
      </c>
      <c r="Q6">
        <f>(480-(Q3+Q4))</f>
        <v>76</v>
      </c>
      <c r="R6">
        <f t="shared" ref="R6:S6" si="7">(480-(R3+R4))</f>
        <v>74</v>
      </c>
      <c r="S6">
        <f t="shared" si="7"/>
        <v>48</v>
      </c>
      <c r="T6">
        <f t="shared" si="3"/>
        <v>198</v>
      </c>
    </row>
    <row r="7" spans="1:20" x14ac:dyDescent="0.25">
      <c r="A7" t="s">
        <v>20</v>
      </c>
      <c r="B7">
        <f>(B3-B5)</f>
        <v>403</v>
      </c>
      <c r="C7">
        <f t="shared" ref="C7:D7" si="8">(C3-C5)</f>
        <v>379</v>
      </c>
      <c r="D7">
        <f t="shared" si="8"/>
        <v>364</v>
      </c>
      <c r="E7">
        <f>SUM(B7:D7)</f>
        <v>1146</v>
      </c>
      <c r="G7">
        <f>(G3-G5)</f>
        <v>415</v>
      </c>
      <c r="H7">
        <f t="shared" ref="H7:I7" si="9">(H3-H5)</f>
        <v>378</v>
      </c>
      <c r="I7">
        <f t="shared" si="9"/>
        <v>370</v>
      </c>
      <c r="J7">
        <f>SUM(G7:I7)</f>
        <v>1163</v>
      </c>
      <c r="L7">
        <f>((480-L4)-L5)</f>
        <v>208</v>
      </c>
      <c r="M7">
        <f t="shared" ref="M7:N7" si="10">((480-M4)-M5)</f>
        <v>309</v>
      </c>
      <c r="N7">
        <f t="shared" si="10"/>
        <v>250</v>
      </c>
      <c r="O7">
        <f>SUM(L7:N7)</f>
        <v>767</v>
      </c>
      <c r="Q7">
        <f>(Q3-Q5)</f>
        <v>360</v>
      </c>
      <c r="R7">
        <f t="shared" ref="R7:S7" si="11">(R3-R5)</f>
        <v>373</v>
      </c>
      <c r="S7">
        <f t="shared" si="11"/>
        <v>389</v>
      </c>
      <c r="T7">
        <v>1146</v>
      </c>
    </row>
    <row r="8" spans="1:20" x14ac:dyDescent="0.25">
      <c r="A8" t="s">
        <v>21</v>
      </c>
      <c r="B8">
        <f>(B7+B6)</f>
        <v>403</v>
      </c>
      <c r="C8">
        <f t="shared" ref="C8:E8" si="12">(C7+C6)</f>
        <v>399</v>
      </c>
      <c r="D8">
        <f t="shared" si="12"/>
        <v>397</v>
      </c>
      <c r="E8">
        <f t="shared" si="12"/>
        <v>1199</v>
      </c>
      <c r="G8">
        <f t="shared" ref="G8" si="13">(G7+G6)</f>
        <v>430</v>
      </c>
      <c r="H8">
        <f t="shared" ref="H8:I8" si="14">(H7+H6)</f>
        <v>428</v>
      </c>
      <c r="I8">
        <f t="shared" si="14"/>
        <v>433</v>
      </c>
      <c r="J8">
        <f t="shared" ref="J8" si="15">(J7+J6)</f>
        <v>1291</v>
      </c>
      <c r="L8">
        <f t="shared" ref="L8:M8" si="16">(L7+L6)</f>
        <v>271</v>
      </c>
      <c r="M8">
        <f t="shared" si="16"/>
        <v>449</v>
      </c>
      <c r="N8">
        <f t="shared" ref="N8" si="17">(N7+N6)</f>
        <v>334</v>
      </c>
      <c r="O8">
        <f t="shared" ref="O8:Q8" si="18">(O7+O6)</f>
        <v>1054</v>
      </c>
      <c r="Q8">
        <f t="shared" si="18"/>
        <v>436</v>
      </c>
      <c r="R8">
        <f t="shared" ref="R8" si="19">(R7+R6)</f>
        <v>447</v>
      </c>
      <c r="S8">
        <f t="shared" ref="S8:T8" si="20">(S7+S6)</f>
        <v>437</v>
      </c>
      <c r="T8">
        <f t="shared" si="20"/>
        <v>1344</v>
      </c>
    </row>
    <row r="9" spans="1:20" x14ac:dyDescent="0.25">
      <c r="A9" t="s">
        <v>18</v>
      </c>
    </row>
    <row r="10" spans="1:20" x14ac:dyDescent="0.25">
      <c r="A10" t="s">
        <v>15</v>
      </c>
      <c r="L10">
        <v>96</v>
      </c>
      <c r="M10">
        <v>128</v>
      </c>
      <c r="N10">
        <v>125</v>
      </c>
      <c r="O10">
        <f>SUM(L10:N10)</f>
        <v>349</v>
      </c>
    </row>
    <row r="11" spans="1:20" x14ac:dyDescent="0.25">
      <c r="A11" t="s">
        <v>16</v>
      </c>
      <c r="L11">
        <v>96</v>
      </c>
      <c r="M11">
        <v>52</v>
      </c>
      <c r="N11">
        <v>70</v>
      </c>
      <c r="O11">
        <f t="shared" ref="O11:O13" si="21">SUM(L11:N11)</f>
        <v>218</v>
      </c>
    </row>
    <row r="12" spans="1:20" x14ac:dyDescent="0.25">
      <c r="A12" t="s">
        <v>17</v>
      </c>
      <c r="L12">
        <v>22</v>
      </c>
      <c r="M12">
        <v>39</v>
      </c>
      <c r="N12">
        <v>33</v>
      </c>
      <c r="O12">
        <f t="shared" si="21"/>
        <v>94</v>
      </c>
    </row>
    <row r="13" spans="1:20" x14ac:dyDescent="0.25">
      <c r="A13" t="s">
        <v>19</v>
      </c>
      <c r="L13">
        <f>(L7-(L10+L11))</f>
        <v>16</v>
      </c>
      <c r="M13">
        <f t="shared" ref="M13:N13" si="22">(M7-(M10+M11))</f>
        <v>129</v>
      </c>
      <c r="N13">
        <f t="shared" si="22"/>
        <v>55</v>
      </c>
      <c r="O13">
        <f t="shared" si="21"/>
        <v>200</v>
      </c>
    </row>
    <row r="14" spans="1:20" x14ac:dyDescent="0.25">
      <c r="A14" t="s">
        <v>22</v>
      </c>
      <c r="L14">
        <f>(L8-(L10+L11))</f>
        <v>79</v>
      </c>
      <c r="M14">
        <f t="shared" ref="M14" si="23">(M8-(M10+M11))</f>
        <v>269</v>
      </c>
      <c r="N14">
        <f>(N8-(N10+N11))</f>
        <v>139</v>
      </c>
      <c r="O14">
        <f>SUM(L14:N14)</f>
        <v>487</v>
      </c>
    </row>
    <row r="15" spans="1:20" x14ac:dyDescent="0.25">
      <c r="A15" t="s">
        <v>20</v>
      </c>
      <c r="L15">
        <f>(L10-L12)</f>
        <v>74</v>
      </c>
      <c r="M15">
        <f t="shared" ref="M15:N15" si="24">(M10-M12)</f>
        <v>89</v>
      </c>
      <c r="N15">
        <f t="shared" si="24"/>
        <v>92</v>
      </c>
      <c r="O15">
        <f>SUM(L15:N15)</f>
        <v>255</v>
      </c>
    </row>
    <row r="16" spans="1:20" x14ac:dyDescent="0.25">
      <c r="A16" t="s">
        <v>21</v>
      </c>
    </row>
    <row r="17" spans="1:20" x14ac:dyDescent="0.25">
      <c r="A17" t="s">
        <v>35</v>
      </c>
    </row>
    <row r="18" spans="1:20" x14ac:dyDescent="0.25">
      <c r="A18" t="s">
        <v>15</v>
      </c>
      <c r="B18">
        <v>292</v>
      </c>
      <c r="C18">
        <v>392</v>
      </c>
      <c r="D18">
        <v>170</v>
      </c>
      <c r="E18">
        <f>SUM(B18:D18)</f>
        <v>854</v>
      </c>
      <c r="G18">
        <v>410</v>
      </c>
      <c r="H18">
        <v>377</v>
      </c>
      <c r="I18">
        <v>406</v>
      </c>
      <c r="J18">
        <f>SUM(G18:I18)</f>
        <v>1193</v>
      </c>
      <c r="L18">
        <v>96</v>
      </c>
      <c r="M18">
        <v>128</v>
      </c>
      <c r="N18">
        <v>125</v>
      </c>
      <c r="O18">
        <v>349</v>
      </c>
      <c r="Q18">
        <v>351</v>
      </c>
      <c r="R18">
        <v>348</v>
      </c>
      <c r="S18">
        <v>367</v>
      </c>
      <c r="T18">
        <f>SUM(Q18:S18)</f>
        <v>1066</v>
      </c>
    </row>
    <row r="19" spans="1:20" x14ac:dyDescent="0.25">
      <c r="A19" t="s">
        <v>16</v>
      </c>
      <c r="B19">
        <v>15</v>
      </c>
      <c r="C19">
        <v>3</v>
      </c>
      <c r="D19">
        <v>24</v>
      </c>
      <c r="E19">
        <f t="shared" ref="E19:E20" si="25">SUM(B19:D19)</f>
        <v>42</v>
      </c>
      <c r="G19">
        <v>35</v>
      </c>
      <c r="H19">
        <v>42</v>
      </c>
      <c r="I19">
        <v>27</v>
      </c>
      <c r="J19">
        <f t="shared" ref="J19:J20" si="26">SUM(G19:I19)</f>
        <v>104</v>
      </c>
      <c r="L19">
        <v>96</v>
      </c>
      <c r="M19">
        <v>52</v>
      </c>
      <c r="N19">
        <v>70</v>
      </c>
      <c r="O19">
        <v>218</v>
      </c>
      <c r="Q19">
        <v>5</v>
      </c>
      <c r="R19">
        <v>1</v>
      </c>
      <c r="S19">
        <v>4</v>
      </c>
      <c r="T19">
        <f t="shared" ref="T19:T20" si="27">SUM(Q19:S19)</f>
        <v>10</v>
      </c>
    </row>
    <row r="20" spans="1:20" x14ac:dyDescent="0.25">
      <c r="A20" t="s">
        <v>17</v>
      </c>
      <c r="B20">
        <v>0</v>
      </c>
      <c r="C20">
        <v>0</v>
      </c>
      <c r="D20">
        <v>0</v>
      </c>
      <c r="E20">
        <f t="shared" si="25"/>
        <v>0</v>
      </c>
      <c r="G20">
        <v>0</v>
      </c>
      <c r="H20">
        <v>0</v>
      </c>
      <c r="I20">
        <v>0</v>
      </c>
      <c r="J20">
        <f t="shared" si="26"/>
        <v>0</v>
      </c>
      <c r="L20">
        <v>22</v>
      </c>
      <c r="M20">
        <v>39</v>
      </c>
      <c r="N20">
        <v>33</v>
      </c>
      <c r="O20">
        <v>94</v>
      </c>
      <c r="Q20">
        <v>0</v>
      </c>
      <c r="R20">
        <v>0</v>
      </c>
      <c r="S20">
        <v>0</v>
      </c>
      <c r="T20">
        <f t="shared" si="27"/>
        <v>0</v>
      </c>
    </row>
    <row r="21" spans="1:20" x14ac:dyDescent="0.25">
      <c r="A21" t="s">
        <v>19</v>
      </c>
      <c r="B21">
        <f>(B7-(B18+B19))</f>
        <v>96</v>
      </c>
      <c r="C21">
        <f t="shared" ref="C21:D21" si="28">(C7-(C18+C19))</f>
        <v>-16</v>
      </c>
      <c r="D21">
        <f t="shared" si="28"/>
        <v>170</v>
      </c>
      <c r="G21">
        <f>(G7-(G18+G19))</f>
        <v>-30</v>
      </c>
      <c r="H21">
        <f t="shared" ref="H21:I21" si="29">(H7-(H18+H19))</f>
        <v>-41</v>
      </c>
      <c r="I21">
        <f t="shared" si="29"/>
        <v>-63</v>
      </c>
      <c r="L21">
        <v>16</v>
      </c>
      <c r="M21">
        <v>129</v>
      </c>
      <c r="N21">
        <v>55</v>
      </c>
      <c r="O21">
        <v>200</v>
      </c>
      <c r="Q21">
        <f>(Q7-(Q18+Q19))</f>
        <v>4</v>
      </c>
      <c r="R21">
        <f t="shared" ref="R21:S21" si="30">(R7-(R18+R19))</f>
        <v>24</v>
      </c>
      <c r="S21">
        <f t="shared" si="30"/>
        <v>18</v>
      </c>
    </row>
    <row r="22" spans="1:20" x14ac:dyDescent="0.25">
      <c r="A22" t="s">
        <v>20</v>
      </c>
      <c r="B22">
        <f>(B18-B20)</f>
        <v>292</v>
      </c>
      <c r="C22">
        <f t="shared" ref="C22:J22" si="31">(C18-C20)</f>
        <v>392</v>
      </c>
      <c r="D22">
        <f t="shared" si="31"/>
        <v>170</v>
      </c>
      <c r="E22">
        <f t="shared" si="31"/>
        <v>854</v>
      </c>
      <c r="G22">
        <f t="shared" si="31"/>
        <v>410</v>
      </c>
      <c r="H22">
        <f t="shared" si="31"/>
        <v>377</v>
      </c>
      <c r="I22">
        <f t="shared" si="31"/>
        <v>406</v>
      </c>
      <c r="J22">
        <f t="shared" si="31"/>
        <v>1193</v>
      </c>
      <c r="L22">
        <v>74</v>
      </c>
      <c r="M22">
        <v>89</v>
      </c>
      <c r="N22">
        <v>92</v>
      </c>
      <c r="O22">
        <v>255</v>
      </c>
      <c r="Q22">
        <f>(Q18-Q20)</f>
        <v>351</v>
      </c>
      <c r="R22">
        <f t="shared" ref="R22:T22" si="32">(R18-R20)</f>
        <v>348</v>
      </c>
      <c r="S22">
        <f t="shared" si="32"/>
        <v>367</v>
      </c>
      <c r="T22">
        <f t="shared" si="32"/>
        <v>1066</v>
      </c>
    </row>
    <row r="33" spans="1:17" x14ac:dyDescent="0.25">
      <c r="A33" t="s">
        <v>20</v>
      </c>
      <c r="B33" t="s">
        <v>1</v>
      </c>
      <c r="C33" t="s">
        <v>2</v>
      </c>
      <c r="D33" t="s">
        <v>3</v>
      </c>
      <c r="E33" t="s">
        <v>13</v>
      </c>
      <c r="F33" t="s">
        <v>4</v>
      </c>
      <c r="G33" t="s">
        <v>5</v>
      </c>
      <c r="H33" t="s">
        <v>6</v>
      </c>
      <c r="I33" t="s">
        <v>13</v>
      </c>
      <c r="J33" t="s">
        <v>7</v>
      </c>
      <c r="K33" t="s">
        <v>8</v>
      </c>
      <c r="L33" t="s">
        <v>9</v>
      </c>
      <c r="M33" t="s">
        <v>13</v>
      </c>
      <c r="N33" t="s">
        <v>10</v>
      </c>
      <c r="O33" t="s">
        <v>11</v>
      </c>
      <c r="P33" t="s">
        <v>12</v>
      </c>
      <c r="Q33" t="s">
        <v>13</v>
      </c>
    </row>
    <row r="34" spans="1:17" x14ac:dyDescent="0.25">
      <c r="A34" t="s">
        <v>23</v>
      </c>
      <c r="B34">
        <v>480</v>
      </c>
      <c r="C34">
        <v>480</v>
      </c>
      <c r="D34">
        <v>480</v>
      </c>
      <c r="E34">
        <f>SUM(B34:D34)</f>
        <v>1440</v>
      </c>
      <c r="F34">
        <v>480</v>
      </c>
      <c r="G34">
        <v>480</v>
      </c>
      <c r="H34">
        <v>480</v>
      </c>
      <c r="I34">
        <f t="shared" ref="I34" si="33">SUM(F34:H34)</f>
        <v>1440</v>
      </c>
      <c r="J34">
        <v>480</v>
      </c>
      <c r="K34">
        <v>480</v>
      </c>
      <c r="L34">
        <v>480</v>
      </c>
      <c r="M34">
        <f t="shared" ref="M34" si="34">SUM(J34:L34)</f>
        <v>1440</v>
      </c>
      <c r="N34">
        <v>480</v>
      </c>
      <c r="O34">
        <v>480</v>
      </c>
      <c r="P34">
        <v>480</v>
      </c>
      <c r="Q34">
        <f t="shared" ref="Q34" si="35">SUM(N34:P34)</f>
        <v>1440</v>
      </c>
    </row>
    <row r="35" spans="1:17" x14ac:dyDescent="0.25">
      <c r="A35" t="s">
        <v>24</v>
      </c>
      <c r="B35">
        <v>403</v>
      </c>
      <c r="C35">
        <v>379</v>
      </c>
      <c r="D35">
        <v>364</v>
      </c>
      <c r="E35">
        <v>1146</v>
      </c>
      <c r="F35">
        <v>415</v>
      </c>
      <c r="G35">
        <v>378</v>
      </c>
      <c r="H35">
        <v>370</v>
      </c>
      <c r="I35">
        <v>1163</v>
      </c>
      <c r="J35">
        <v>208</v>
      </c>
      <c r="K35">
        <v>309</v>
      </c>
      <c r="L35">
        <v>250</v>
      </c>
      <c r="M35">
        <v>767</v>
      </c>
      <c r="N35">
        <v>360</v>
      </c>
      <c r="O35">
        <v>373</v>
      </c>
      <c r="P35">
        <v>389</v>
      </c>
      <c r="Q35">
        <v>1146</v>
      </c>
    </row>
    <row r="36" spans="1:17" x14ac:dyDescent="0.25">
      <c r="A36" t="s">
        <v>25</v>
      </c>
      <c r="B36">
        <v>292</v>
      </c>
      <c r="C36">
        <v>392</v>
      </c>
      <c r="D36">
        <v>170</v>
      </c>
      <c r="E36">
        <v>854</v>
      </c>
      <c r="F36">
        <v>410</v>
      </c>
      <c r="G36">
        <v>377</v>
      </c>
      <c r="H36">
        <v>406</v>
      </c>
      <c r="I36">
        <v>1193</v>
      </c>
      <c r="J36">
        <v>74</v>
      </c>
      <c r="K36">
        <v>89</v>
      </c>
      <c r="L36">
        <v>92</v>
      </c>
      <c r="M36">
        <v>255</v>
      </c>
      <c r="N36">
        <v>351</v>
      </c>
      <c r="O36">
        <v>348</v>
      </c>
      <c r="P36">
        <v>367</v>
      </c>
      <c r="Q36">
        <v>1066</v>
      </c>
    </row>
    <row r="41" spans="1:17" x14ac:dyDescent="0.25">
      <c r="A41" t="s">
        <v>20</v>
      </c>
      <c r="B41" t="s">
        <v>23</v>
      </c>
      <c r="C41" t="s">
        <v>24</v>
      </c>
      <c r="D41" t="s">
        <v>31</v>
      </c>
    </row>
    <row r="42" spans="1:17" x14ac:dyDescent="0.25">
      <c r="A42" t="s">
        <v>1</v>
      </c>
      <c r="B42">
        <v>480</v>
      </c>
      <c r="C42">
        <v>403</v>
      </c>
      <c r="D42">
        <v>292</v>
      </c>
    </row>
    <row r="43" spans="1:17" x14ac:dyDescent="0.25">
      <c r="A43" t="s">
        <v>2</v>
      </c>
      <c r="B43">
        <v>480</v>
      </c>
      <c r="C43">
        <v>379</v>
      </c>
      <c r="D43">
        <v>392</v>
      </c>
    </row>
    <row r="44" spans="1:17" x14ac:dyDescent="0.25">
      <c r="A44" t="s">
        <v>3</v>
      </c>
      <c r="B44">
        <v>480</v>
      </c>
      <c r="C44">
        <v>364</v>
      </c>
      <c r="D44">
        <v>170</v>
      </c>
    </row>
    <row r="45" spans="1:17" x14ac:dyDescent="0.25">
      <c r="A45" t="s">
        <v>4</v>
      </c>
      <c r="B45">
        <v>480</v>
      </c>
      <c r="C45">
        <v>415</v>
      </c>
      <c r="D45">
        <v>410</v>
      </c>
    </row>
    <row r="46" spans="1:17" x14ac:dyDescent="0.25">
      <c r="A46" t="s">
        <v>5</v>
      </c>
      <c r="B46">
        <v>480</v>
      </c>
      <c r="C46">
        <v>378</v>
      </c>
      <c r="D46">
        <v>377</v>
      </c>
    </row>
    <row r="47" spans="1:17" x14ac:dyDescent="0.25">
      <c r="A47" t="s">
        <v>6</v>
      </c>
      <c r="B47">
        <v>480</v>
      </c>
      <c r="C47">
        <v>370</v>
      </c>
      <c r="D47">
        <v>406</v>
      </c>
    </row>
    <row r="48" spans="1:17" x14ac:dyDescent="0.25">
      <c r="A48" t="s">
        <v>7</v>
      </c>
      <c r="B48">
        <v>480</v>
      </c>
      <c r="C48">
        <v>208</v>
      </c>
      <c r="D48">
        <v>74</v>
      </c>
    </row>
    <row r="49" spans="1:4" x14ac:dyDescent="0.25">
      <c r="A49" t="s">
        <v>8</v>
      </c>
      <c r="B49">
        <v>480</v>
      </c>
      <c r="C49">
        <v>309</v>
      </c>
      <c r="D49">
        <v>89</v>
      </c>
    </row>
    <row r="50" spans="1:4" x14ac:dyDescent="0.25">
      <c r="A50" t="s">
        <v>9</v>
      </c>
      <c r="B50">
        <v>480</v>
      </c>
      <c r="C50">
        <v>250</v>
      </c>
      <c r="D50">
        <v>92</v>
      </c>
    </row>
    <row r="51" spans="1:4" x14ac:dyDescent="0.25">
      <c r="A51" t="s">
        <v>10</v>
      </c>
      <c r="B51">
        <v>480</v>
      </c>
      <c r="C51">
        <v>360</v>
      </c>
      <c r="D51">
        <v>351</v>
      </c>
    </row>
    <row r="52" spans="1:4" x14ac:dyDescent="0.25">
      <c r="A52" t="s">
        <v>11</v>
      </c>
      <c r="B52">
        <v>480</v>
      </c>
      <c r="C52">
        <v>373</v>
      </c>
      <c r="D52">
        <v>348</v>
      </c>
    </row>
    <row r="53" spans="1:4" x14ac:dyDescent="0.25">
      <c r="A53" t="s">
        <v>12</v>
      </c>
      <c r="B53">
        <v>480</v>
      </c>
      <c r="C53">
        <v>389</v>
      </c>
      <c r="D53">
        <v>367</v>
      </c>
    </row>
    <row r="59" spans="1:4" x14ac:dyDescent="0.25">
      <c r="B59" t="s">
        <v>32</v>
      </c>
    </row>
    <row r="60" spans="1:4" x14ac:dyDescent="0.25">
      <c r="B60" t="s">
        <v>33</v>
      </c>
    </row>
    <row r="61" spans="1:4" x14ac:dyDescent="0.25">
      <c r="B61" t="s">
        <v>34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Sheet1!B34:Q34</xm:f>
              <xm:sqref>R34</xm:sqref>
            </x14:sparkline>
            <x14:sparkline>
              <xm:f>Sheet1!B35:Q35</xm:f>
              <xm:sqref>R35</xm:sqref>
            </x14:sparkline>
            <x14:sparkline>
              <xm:f>Sheet1!B36:Q36</xm:f>
              <xm:sqref>R36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F16" workbookViewId="0">
      <selection activeCell="F49" sqref="F49"/>
    </sheetView>
  </sheetViews>
  <sheetFormatPr defaultRowHeight="15" x14ac:dyDescent="0.25"/>
  <cols>
    <col min="1" max="1" width="12.5703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13</v>
      </c>
      <c r="G1" t="s">
        <v>4</v>
      </c>
      <c r="H1" t="s">
        <v>5</v>
      </c>
      <c r="I1" t="s">
        <v>6</v>
      </c>
      <c r="J1" t="s">
        <v>13</v>
      </c>
      <c r="L1" t="s">
        <v>7</v>
      </c>
      <c r="M1" t="s">
        <v>8</v>
      </c>
      <c r="N1" t="s">
        <v>9</v>
      </c>
      <c r="O1" t="s">
        <v>13</v>
      </c>
      <c r="Q1" t="s">
        <v>10</v>
      </c>
      <c r="R1" t="s">
        <v>11</v>
      </c>
      <c r="S1" t="s">
        <v>12</v>
      </c>
      <c r="T1" t="s">
        <v>13</v>
      </c>
    </row>
    <row r="2" spans="1:20" x14ac:dyDescent="0.25">
      <c r="A2" t="s">
        <v>14</v>
      </c>
    </row>
    <row r="3" spans="1:20" x14ac:dyDescent="0.25">
      <c r="A3" t="s">
        <v>15</v>
      </c>
      <c r="B3">
        <v>433</v>
      </c>
      <c r="C3">
        <v>411</v>
      </c>
      <c r="D3">
        <v>396</v>
      </c>
      <c r="E3">
        <v>1240</v>
      </c>
      <c r="G3">
        <v>447</v>
      </c>
      <c r="H3">
        <v>410</v>
      </c>
      <c r="I3">
        <v>402</v>
      </c>
      <c r="J3">
        <v>1259</v>
      </c>
      <c r="L3">
        <v>188</v>
      </c>
      <c r="M3">
        <v>228</v>
      </c>
      <c r="N3">
        <v>216</v>
      </c>
      <c r="O3">
        <v>632</v>
      </c>
      <c r="Q3">
        <v>391</v>
      </c>
      <c r="R3">
        <v>405</v>
      </c>
      <c r="S3">
        <v>421</v>
      </c>
      <c r="T3">
        <v>1217</v>
      </c>
    </row>
    <row r="4" spans="1:20" x14ac:dyDescent="0.25">
      <c r="A4" t="s">
        <v>16</v>
      </c>
      <c r="B4">
        <v>47</v>
      </c>
      <c r="C4">
        <v>49</v>
      </c>
      <c r="D4">
        <v>51</v>
      </c>
      <c r="E4">
        <v>147</v>
      </c>
      <c r="G4">
        <v>18</v>
      </c>
      <c r="H4">
        <v>20</v>
      </c>
      <c r="I4">
        <v>15</v>
      </c>
      <c r="J4">
        <v>53</v>
      </c>
      <c r="L4">
        <v>229</v>
      </c>
      <c r="M4">
        <v>112</v>
      </c>
      <c r="N4">
        <v>180</v>
      </c>
      <c r="O4">
        <v>521</v>
      </c>
      <c r="Q4">
        <v>13</v>
      </c>
      <c r="R4">
        <v>1</v>
      </c>
      <c r="S4">
        <v>11</v>
      </c>
      <c r="T4">
        <v>25</v>
      </c>
    </row>
    <row r="5" spans="1:20" x14ac:dyDescent="0.25">
      <c r="A5" t="s">
        <v>17</v>
      </c>
      <c r="B5">
        <v>30</v>
      </c>
      <c r="C5">
        <v>32</v>
      </c>
      <c r="D5">
        <v>32</v>
      </c>
      <c r="E5">
        <v>94</v>
      </c>
      <c r="G5">
        <v>32</v>
      </c>
      <c r="H5">
        <v>32</v>
      </c>
      <c r="I5">
        <v>32</v>
      </c>
      <c r="J5">
        <v>96</v>
      </c>
      <c r="L5">
        <v>43</v>
      </c>
      <c r="M5">
        <v>59</v>
      </c>
      <c r="N5">
        <v>50</v>
      </c>
      <c r="O5">
        <v>152</v>
      </c>
      <c r="Q5">
        <v>31</v>
      </c>
      <c r="R5">
        <v>32</v>
      </c>
      <c r="S5">
        <v>32</v>
      </c>
      <c r="T5">
        <v>95</v>
      </c>
    </row>
    <row r="6" spans="1:20" x14ac:dyDescent="0.25">
      <c r="A6" t="s">
        <v>19</v>
      </c>
      <c r="B6">
        <v>0</v>
      </c>
      <c r="C6">
        <v>20</v>
      </c>
      <c r="D6">
        <v>33</v>
      </c>
      <c r="E6">
        <v>53</v>
      </c>
      <c r="G6">
        <v>15</v>
      </c>
      <c r="H6">
        <v>50</v>
      </c>
      <c r="I6">
        <v>63</v>
      </c>
      <c r="J6">
        <v>128</v>
      </c>
      <c r="L6">
        <v>63</v>
      </c>
      <c r="M6">
        <v>140</v>
      </c>
      <c r="N6">
        <v>84</v>
      </c>
      <c r="O6">
        <v>287</v>
      </c>
      <c r="Q6">
        <v>76</v>
      </c>
      <c r="R6">
        <v>74</v>
      </c>
      <c r="S6">
        <v>48</v>
      </c>
      <c r="T6">
        <v>198</v>
      </c>
    </row>
    <row r="7" spans="1:20" x14ac:dyDescent="0.25">
      <c r="A7" t="s">
        <v>20</v>
      </c>
      <c r="B7">
        <v>403</v>
      </c>
      <c r="C7">
        <v>379</v>
      </c>
      <c r="D7">
        <v>364</v>
      </c>
      <c r="E7">
        <v>1146</v>
      </c>
      <c r="G7">
        <v>415</v>
      </c>
      <c r="H7">
        <v>378</v>
      </c>
      <c r="I7">
        <v>370</v>
      </c>
      <c r="J7">
        <v>1163</v>
      </c>
      <c r="L7">
        <v>208</v>
      </c>
      <c r="M7">
        <v>309</v>
      </c>
      <c r="N7">
        <v>250</v>
      </c>
      <c r="O7">
        <v>767</v>
      </c>
      <c r="Q7">
        <v>360</v>
      </c>
      <c r="R7">
        <v>373</v>
      </c>
      <c r="S7">
        <v>389</v>
      </c>
      <c r="T7">
        <v>1146</v>
      </c>
    </row>
    <row r="8" spans="1:20" x14ac:dyDescent="0.25">
      <c r="A8" t="s">
        <v>21</v>
      </c>
      <c r="B8">
        <v>403</v>
      </c>
      <c r="C8">
        <v>399</v>
      </c>
      <c r="D8">
        <v>397</v>
      </c>
      <c r="E8">
        <v>1199</v>
      </c>
      <c r="G8">
        <v>430</v>
      </c>
      <c r="H8">
        <v>428</v>
      </c>
      <c r="I8">
        <v>433</v>
      </c>
      <c r="J8">
        <v>1291</v>
      </c>
      <c r="L8">
        <v>271</v>
      </c>
      <c r="M8">
        <v>449</v>
      </c>
      <c r="N8">
        <v>334</v>
      </c>
      <c r="O8">
        <v>1054</v>
      </c>
      <c r="Q8">
        <v>436</v>
      </c>
      <c r="R8">
        <v>447</v>
      </c>
      <c r="S8">
        <v>437</v>
      </c>
      <c r="T8">
        <v>1344</v>
      </c>
    </row>
    <row r="9" spans="1:20" x14ac:dyDescent="0.25">
      <c r="A9" t="s">
        <v>35</v>
      </c>
    </row>
    <row r="10" spans="1:20" x14ac:dyDescent="0.25">
      <c r="A10" t="s">
        <v>15</v>
      </c>
      <c r="B10">
        <v>292</v>
      </c>
      <c r="C10">
        <v>392</v>
      </c>
      <c r="D10">
        <v>170</v>
      </c>
      <c r="E10">
        <v>854</v>
      </c>
      <c r="G10">
        <v>410</v>
      </c>
      <c r="H10">
        <v>377</v>
      </c>
      <c r="I10">
        <v>406</v>
      </c>
      <c r="J10">
        <v>1193</v>
      </c>
      <c r="L10">
        <v>96</v>
      </c>
      <c r="M10">
        <v>128</v>
      </c>
      <c r="N10">
        <v>125</v>
      </c>
      <c r="O10">
        <v>349</v>
      </c>
      <c r="Q10">
        <v>351</v>
      </c>
      <c r="R10">
        <v>348</v>
      </c>
      <c r="S10">
        <v>367</v>
      </c>
      <c r="T10">
        <v>1066</v>
      </c>
    </row>
    <row r="11" spans="1:20" x14ac:dyDescent="0.25">
      <c r="A11" t="s">
        <v>16</v>
      </c>
      <c r="B11">
        <v>15</v>
      </c>
      <c r="C11">
        <v>3</v>
      </c>
      <c r="D11">
        <v>24</v>
      </c>
      <c r="E11">
        <v>42</v>
      </c>
      <c r="G11">
        <v>35</v>
      </c>
      <c r="H11">
        <v>42</v>
      </c>
      <c r="I11">
        <v>27</v>
      </c>
      <c r="J11">
        <v>104</v>
      </c>
      <c r="L11">
        <v>96</v>
      </c>
      <c r="M11">
        <v>52</v>
      </c>
      <c r="N11">
        <v>70</v>
      </c>
      <c r="O11">
        <v>218</v>
      </c>
      <c r="Q11">
        <v>5</v>
      </c>
      <c r="R11">
        <v>1</v>
      </c>
      <c r="S11">
        <v>4</v>
      </c>
      <c r="T11">
        <v>10</v>
      </c>
    </row>
    <row r="12" spans="1:20" x14ac:dyDescent="0.25">
      <c r="A12" t="s">
        <v>17</v>
      </c>
      <c r="B12">
        <v>0</v>
      </c>
      <c r="C12">
        <v>0</v>
      </c>
      <c r="D12">
        <v>0</v>
      </c>
      <c r="E12">
        <v>0</v>
      </c>
      <c r="G12">
        <v>0</v>
      </c>
      <c r="H12">
        <v>0</v>
      </c>
      <c r="I12">
        <v>0</v>
      </c>
      <c r="J12">
        <v>0</v>
      </c>
      <c r="L12">
        <v>22</v>
      </c>
      <c r="M12">
        <v>39</v>
      </c>
      <c r="N12">
        <v>33</v>
      </c>
      <c r="O12">
        <v>94</v>
      </c>
      <c r="Q12">
        <v>0</v>
      </c>
      <c r="R12">
        <v>0</v>
      </c>
      <c r="S12">
        <v>0</v>
      </c>
      <c r="T12">
        <v>0</v>
      </c>
    </row>
    <row r="13" spans="1:20" x14ac:dyDescent="0.25">
      <c r="A13" t="s">
        <v>19</v>
      </c>
      <c r="B13">
        <v>96</v>
      </c>
      <c r="C13">
        <v>-16</v>
      </c>
      <c r="D13">
        <v>170</v>
      </c>
      <c r="G13">
        <v>-30</v>
      </c>
      <c r="H13">
        <v>-41</v>
      </c>
      <c r="I13">
        <v>-63</v>
      </c>
      <c r="L13">
        <v>16</v>
      </c>
      <c r="M13">
        <v>129</v>
      </c>
      <c r="N13">
        <v>55</v>
      </c>
      <c r="O13">
        <v>200</v>
      </c>
      <c r="Q13">
        <v>4</v>
      </c>
      <c r="R13">
        <v>24</v>
      </c>
      <c r="S13">
        <v>18</v>
      </c>
    </row>
    <row r="14" spans="1:20" x14ac:dyDescent="0.25">
      <c r="A14" t="s">
        <v>20</v>
      </c>
      <c r="B14">
        <v>292</v>
      </c>
      <c r="C14">
        <v>392</v>
      </c>
      <c r="D14">
        <v>170</v>
      </c>
      <c r="E14">
        <v>854</v>
      </c>
      <c r="G14">
        <v>410</v>
      </c>
      <c r="H14">
        <v>377</v>
      </c>
      <c r="I14">
        <v>406</v>
      </c>
      <c r="J14">
        <v>1193</v>
      </c>
      <c r="L14">
        <v>74</v>
      </c>
      <c r="M14">
        <v>89</v>
      </c>
      <c r="N14">
        <v>92</v>
      </c>
      <c r="O14">
        <v>255</v>
      </c>
      <c r="Q14">
        <v>351</v>
      </c>
      <c r="R14">
        <v>348</v>
      </c>
      <c r="S14">
        <v>367</v>
      </c>
      <c r="T14">
        <v>1066</v>
      </c>
    </row>
    <row r="21" spans="1:8" x14ac:dyDescent="0.25">
      <c r="A21" t="s">
        <v>20</v>
      </c>
      <c r="B21" t="s">
        <v>36</v>
      </c>
      <c r="C21" t="s">
        <v>37</v>
      </c>
      <c r="D21" t="s">
        <v>38</v>
      </c>
      <c r="E21" t="s">
        <v>39</v>
      </c>
      <c r="F21" t="s">
        <v>40</v>
      </c>
      <c r="G21" t="s">
        <v>41</v>
      </c>
      <c r="H21" t="s">
        <v>42</v>
      </c>
    </row>
    <row r="22" spans="1:8" x14ac:dyDescent="0.25">
      <c r="A22" t="s">
        <v>1</v>
      </c>
      <c r="B22">
        <v>480</v>
      </c>
      <c r="F22">
        <v>403</v>
      </c>
      <c r="H22">
        <v>292</v>
      </c>
    </row>
    <row r="23" spans="1:8" x14ac:dyDescent="0.25">
      <c r="A23" t="s">
        <v>2</v>
      </c>
      <c r="B23">
        <v>480</v>
      </c>
      <c r="F23">
        <v>379</v>
      </c>
      <c r="H23">
        <v>392</v>
      </c>
    </row>
    <row r="24" spans="1:8" x14ac:dyDescent="0.25">
      <c r="A24" t="s">
        <v>3</v>
      </c>
      <c r="B24">
        <v>480</v>
      </c>
      <c r="F24">
        <v>364</v>
      </c>
      <c r="H24">
        <v>170</v>
      </c>
    </row>
    <row r="25" spans="1:8" x14ac:dyDescent="0.25">
      <c r="A25" t="s">
        <v>4</v>
      </c>
      <c r="B25">
        <v>480</v>
      </c>
      <c r="F25">
        <v>415</v>
      </c>
      <c r="H25">
        <v>410</v>
      </c>
    </row>
    <row r="26" spans="1:8" x14ac:dyDescent="0.25">
      <c r="A26" t="s">
        <v>5</v>
      </c>
      <c r="B26">
        <v>480</v>
      </c>
      <c r="F26">
        <v>378</v>
      </c>
      <c r="H26">
        <v>377</v>
      </c>
    </row>
    <row r="27" spans="1:8" x14ac:dyDescent="0.25">
      <c r="A27" t="s">
        <v>6</v>
      </c>
      <c r="B27">
        <v>480</v>
      </c>
      <c r="F27">
        <v>370</v>
      </c>
      <c r="H27">
        <v>406</v>
      </c>
    </row>
    <row r="28" spans="1:8" x14ac:dyDescent="0.25">
      <c r="A28" t="s">
        <v>7</v>
      </c>
      <c r="B28">
        <v>480</v>
      </c>
      <c r="F28">
        <v>208</v>
      </c>
      <c r="G28">
        <v>74</v>
      </c>
    </row>
    <row r="29" spans="1:8" x14ac:dyDescent="0.25">
      <c r="A29" t="s">
        <v>8</v>
      </c>
      <c r="B29">
        <v>480</v>
      </c>
      <c r="F29">
        <v>309</v>
      </c>
      <c r="G29">
        <v>89</v>
      </c>
    </row>
    <row r="30" spans="1:8" x14ac:dyDescent="0.25">
      <c r="A30" t="s">
        <v>9</v>
      </c>
      <c r="B30">
        <v>480</v>
      </c>
      <c r="F30">
        <v>250</v>
      </c>
      <c r="G30">
        <v>92</v>
      </c>
    </row>
    <row r="31" spans="1:8" x14ac:dyDescent="0.25">
      <c r="A31" t="s">
        <v>10</v>
      </c>
      <c r="B31">
        <v>480</v>
      </c>
      <c r="F31">
        <v>360</v>
      </c>
      <c r="H31">
        <v>351</v>
      </c>
    </row>
    <row r="32" spans="1:8" x14ac:dyDescent="0.25">
      <c r="A32" t="s">
        <v>11</v>
      </c>
      <c r="B32">
        <v>480</v>
      </c>
      <c r="F32">
        <v>373</v>
      </c>
      <c r="H32">
        <v>348</v>
      </c>
    </row>
    <row r="33" spans="1:8" x14ac:dyDescent="0.25">
      <c r="A33" t="s">
        <v>12</v>
      </c>
      <c r="B33">
        <v>480</v>
      </c>
      <c r="F33">
        <v>389</v>
      </c>
      <c r="H33">
        <v>367</v>
      </c>
    </row>
    <row r="36" spans="1:8" x14ac:dyDescent="0.25">
      <c r="B36" t="s">
        <v>32</v>
      </c>
    </row>
    <row r="37" spans="1:8" x14ac:dyDescent="0.25">
      <c r="B37" t="s">
        <v>33</v>
      </c>
    </row>
    <row r="38" spans="1:8" x14ac:dyDescent="0.25">
      <c r="B38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13" workbookViewId="0">
      <selection activeCell="B35" sqref="B35"/>
    </sheetView>
  </sheetViews>
  <sheetFormatPr defaultRowHeight="15" x14ac:dyDescent="0.25"/>
  <cols>
    <col min="15" max="15" width="9.7109375" bestFit="1" customWidth="1"/>
  </cols>
  <sheetData>
    <row r="1" spans="1:18" x14ac:dyDescent="0.25">
      <c r="A1" s="1" t="s">
        <v>43</v>
      </c>
      <c r="B1" s="1" t="s">
        <v>44</v>
      </c>
      <c r="C1" s="1"/>
      <c r="D1" s="1"/>
      <c r="E1" s="1" t="s">
        <v>45</v>
      </c>
      <c r="F1" s="1"/>
      <c r="G1" s="1"/>
      <c r="H1" s="1" t="s">
        <v>46</v>
      </c>
      <c r="I1" s="1"/>
      <c r="J1" s="1"/>
      <c r="K1" s="1" t="s">
        <v>47</v>
      </c>
      <c r="L1" s="1"/>
      <c r="M1" s="1"/>
    </row>
    <row r="2" spans="1:18" x14ac:dyDescent="0.25">
      <c r="A2" s="1" t="s">
        <v>27</v>
      </c>
      <c r="B2" s="1" t="s">
        <v>48</v>
      </c>
      <c r="C2" s="1" t="s">
        <v>49</v>
      </c>
      <c r="D2" s="1" t="s">
        <v>50</v>
      </c>
      <c r="E2" s="1" t="s">
        <v>48</v>
      </c>
      <c r="F2" s="1" t="s">
        <v>49</v>
      </c>
      <c r="G2" s="1" t="s">
        <v>50</v>
      </c>
      <c r="H2" s="1" t="s">
        <v>48</v>
      </c>
      <c r="I2" s="1" t="s">
        <v>49</v>
      </c>
      <c r="J2" s="1" t="s">
        <v>50</v>
      </c>
      <c r="K2" s="1" t="s">
        <v>48</v>
      </c>
      <c r="L2" s="1" t="s">
        <v>49</v>
      </c>
      <c r="M2" s="1" t="s">
        <v>50</v>
      </c>
    </row>
    <row r="3" spans="1:18" x14ac:dyDescent="0.25">
      <c r="A3" s="1" t="s">
        <v>51</v>
      </c>
      <c r="B3" s="1">
        <v>15.387096774193548</v>
      </c>
      <c r="C3" s="1">
        <v>14.53125</v>
      </c>
      <c r="D3" s="1">
        <v>13.84375</v>
      </c>
      <c r="E3" s="1">
        <v>20.6875</v>
      </c>
      <c r="F3" s="1">
        <v>16.5625</v>
      </c>
      <c r="G3" s="1">
        <v>20.59375</v>
      </c>
      <c r="H3" s="1">
        <v>22.8</v>
      </c>
      <c r="I3" s="1">
        <v>20.875</v>
      </c>
      <c r="J3" s="1">
        <v>23.28125</v>
      </c>
      <c r="K3" s="1">
        <v>17.418604651162791</v>
      </c>
      <c r="L3" s="1">
        <v>12.711864406779661</v>
      </c>
      <c r="M3" s="1">
        <v>14.96</v>
      </c>
    </row>
    <row r="4" spans="1:18" x14ac:dyDescent="0.25">
      <c r="A4" s="1" t="s">
        <v>52</v>
      </c>
      <c r="B4" s="1">
        <v>14.578947368421053</v>
      </c>
      <c r="C4" s="1"/>
      <c r="D4" s="1"/>
      <c r="E4" s="1">
        <v>19.28125</v>
      </c>
      <c r="F4" s="1"/>
      <c r="G4" s="1"/>
      <c r="H4" s="1">
        <v>22.308510638297872</v>
      </c>
      <c r="I4" s="1"/>
      <c r="J4" s="1"/>
      <c r="K4" s="1">
        <v>14.339869281045752</v>
      </c>
      <c r="L4" s="1"/>
      <c r="M4" s="1"/>
    </row>
    <row r="5" spans="1:18" x14ac:dyDescent="0.25">
      <c r="A5" s="1" t="s">
        <v>53</v>
      </c>
      <c r="B5" s="1">
        <v>0.48612903225806453</v>
      </c>
      <c r="C5" s="1">
        <v>0.38156249999999992</v>
      </c>
      <c r="D5" s="1">
        <v>0.39218749999999997</v>
      </c>
      <c r="E5" s="1">
        <v>1.1453124999999995</v>
      </c>
      <c r="F5" s="1">
        <v>0.61718749999999978</v>
      </c>
      <c r="G5" s="1">
        <v>1.0756249999999998</v>
      </c>
      <c r="H5" s="1">
        <v>1.4676666666666669</v>
      </c>
      <c r="I5" s="1">
        <v>1.1090624999999998</v>
      </c>
      <c r="J5" s="1">
        <v>1.451875</v>
      </c>
      <c r="K5" s="1">
        <v>0.47999999999999993</v>
      </c>
      <c r="L5" s="1">
        <v>0.2111864406779661</v>
      </c>
      <c r="M5" s="1">
        <v>0.30280000000000001</v>
      </c>
    </row>
    <row r="6" spans="1:18" x14ac:dyDescent="0.25">
      <c r="A6" s="1" t="s">
        <v>54</v>
      </c>
      <c r="B6" s="1">
        <v>0.41926315789473684</v>
      </c>
      <c r="C6" s="1"/>
      <c r="D6" s="1"/>
      <c r="E6" s="1">
        <v>0.94604166666666656</v>
      </c>
      <c r="F6" s="1"/>
      <c r="G6" s="1"/>
      <c r="H6" s="1">
        <v>1.3467021276595748</v>
      </c>
      <c r="I6" s="1"/>
      <c r="J6" s="1"/>
      <c r="K6" s="1">
        <v>0.31529411764705889</v>
      </c>
      <c r="L6" s="1"/>
      <c r="M6" s="1"/>
    </row>
    <row r="7" spans="1:18" x14ac:dyDescent="0.25">
      <c r="A7" s="1" t="s">
        <v>55</v>
      </c>
      <c r="B7" s="1">
        <v>95</v>
      </c>
      <c r="C7" s="1"/>
      <c r="D7" s="1"/>
      <c r="E7" s="1">
        <v>96</v>
      </c>
      <c r="F7" s="1"/>
      <c r="G7" s="1"/>
      <c r="H7" s="1">
        <v>94</v>
      </c>
      <c r="I7" s="1"/>
      <c r="J7" s="1"/>
      <c r="K7" s="1">
        <v>152</v>
      </c>
      <c r="L7" s="1"/>
      <c r="M7" s="1"/>
    </row>
    <row r="8" spans="1:18" x14ac:dyDescent="0.25">
      <c r="A8" s="1" t="s">
        <v>56</v>
      </c>
      <c r="B8" s="1">
        <v>31</v>
      </c>
      <c r="C8" s="1">
        <v>32</v>
      </c>
      <c r="D8" s="1">
        <v>32</v>
      </c>
      <c r="E8" s="1">
        <v>32</v>
      </c>
      <c r="F8" s="1">
        <v>32</v>
      </c>
      <c r="G8" s="1">
        <v>32</v>
      </c>
      <c r="H8" s="1">
        <v>30</v>
      </c>
      <c r="I8" s="1">
        <v>32</v>
      </c>
      <c r="J8" s="1">
        <v>32</v>
      </c>
      <c r="K8" s="1">
        <v>43</v>
      </c>
      <c r="L8" s="1">
        <v>59</v>
      </c>
      <c r="M8" s="1">
        <v>50</v>
      </c>
    </row>
    <row r="12" spans="1:18" x14ac:dyDescent="0.25">
      <c r="A12" t="s">
        <v>43</v>
      </c>
      <c r="B12" t="s">
        <v>44</v>
      </c>
      <c r="E12" t="s">
        <v>45</v>
      </c>
      <c r="H12" t="s">
        <v>46</v>
      </c>
      <c r="K12" t="s">
        <v>47</v>
      </c>
    </row>
    <row r="13" spans="1:18" x14ac:dyDescent="0.25">
      <c r="A13" t="s">
        <v>27</v>
      </c>
      <c r="B13" t="s">
        <v>48</v>
      </c>
      <c r="C13" t="s">
        <v>49</v>
      </c>
      <c r="D13" t="s">
        <v>50</v>
      </c>
      <c r="E13" t="s">
        <v>48</v>
      </c>
      <c r="F13" t="s">
        <v>49</v>
      </c>
      <c r="G13" t="s">
        <v>50</v>
      </c>
      <c r="H13" t="s">
        <v>48</v>
      </c>
      <c r="I13" t="s">
        <v>49</v>
      </c>
      <c r="J13" t="s">
        <v>50</v>
      </c>
      <c r="K13" t="s">
        <v>48</v>
      </c>
      <c r="L13" t="s">
        <v>49</v>
      </c>
      <c r="M13" t="s">
        <v>50</v>
      </c>
    </row>
    <row r="14" spans="1:18" x14ac:dyDescent="0.25">
      <c r="A14" t="s">
        <v>61</v>
      </c>
      <c r="B14">
        <v>15.387096774193548</v>
      </c>
      <c r="C14">
        <v>14.53125</v>
      </c>
      <c r="D14">
        <v>13.84375</v>
      </c>
      <c r="E14">
        <v>20.6875</v>
      </c>
      <c r="F14">
        <v>16.5625</v>
      </c>
      <c r="G14">
        <v>20.59375</v>
      </c>
      <c r="H14">
        <v>22.8</v>
      </c>
      <c r="I14">
        <v>20.875</v>
      </c>
      <c r="J14">
        <v>23.28125</v>
      </c>
      <c r="K14">
        <v>17.418604651162791</v>
      </c>
      <c r="L14">
        <v>12.711864406779661</v>
      </c>
      <c r="M14">
        <v>14.96</v>
      </c>
    </row>
    <row r="15" spans="1:18" x14ac:dyDescent="0.25">
      <c r="A15" t="s">
        <v>62</v>
      </c>
      <c r="K15">
        <v>15.772727272727273</v>
      </c>
      <c r="L15">
        <v>12.824999999999999</v>
      </c>
      <c r="M15">
        <v>14.696969696969697</v>
      </c>
    </row>
    <row r="16" spans="1:18" x14ac:dyDescent="0.25">
      <c r="O16" t="s">
        <v>57</v>
      </c>
      <c r="P16" t="s">
        <v>58</v>
      </c>
      <c r="Q16" t="s">
        <v>59</v>
      </c>
      <c r="R16" t="s">
        <v>60</v>
      </c>
    </row>
    <row r="17" spans="1:18" x14ac:dyDescent="0.25">
      <c r="O17" s="3">
        <v>41668</v>
      </c>
      <c r="P17" s="2">
        <v>15.772727272727273</v>
      </c>
      <c r="Q17" s="2">
        <v>12.824999999999999</v>
      </c>
      <c r="R17" s="2">
        <v>14.696969696969697</v>
      </c>
    </row>
    <row r="19" spans="1:18" x14ac:dyDescent="0.25">
      <c r="A19" s="2" t="s">
        <v>43</v>
      </c>
      <c r="B19" s="2" t="s">
        <v>27</v>
      </c>
      <c r="C19" t="s">
        <v>36</v>
      </c>
      <c r="D19" t="s">
        <v>37</v>
      </c>
      <c r="E19" t="s">
        <v>38</v>
      </c>
      <c r="F19" t="s">
        <v>39</v>
      </c>
      <c r="G19" s="2" t="s">
        <v>40</v>
      </c>
      <c r="H19" s="2" t="s">
        <v>41</v>
      </c>
      <c r="I19" t="s">
        <v>42</v>
      </c>
    </row>
    <row r="20" spans="1:18" x14ac:dyDescent="0.25">
      <c r="A20" s="2" t="s">
        <v>44</v>
      </c>
      <c r="B20" s="2" t="s">
        <v>48</v>
      </c>
      <c r="C20">
        <v>10</v>
      </c>
      <c r="G20" s="2">
        <v>15.387096774193548</v>
      </c>
      <c r="H20" s="2"/>
    </row>
    <row r="21" spans="1:18" x14ac:dyDescent="0.25">
      <c r="A21" s="2"/>
      <c r="B21" s="2" t="s">
        <v>49</v>
      </c>
      <c r="C21">
        <v>10</v>
      </c>
      <c r="G21" s="2">
        <v>14.53125</v>
      </c>
      <c r="H21" s="2"/>
    </row>
    <row r="22" spans="1:18" x14ac:dyDescent="0.25">
      <c r="A22" s="2"/>
      <c r="B22" s="2" t="s">
        <v>50</v>
      </c>
      <c r="C22">
        <v>10</v>
      </c>
      <c r="G22" s="2">
        <v>13.84375</v>
      </c>
      <c r="H22" s="2"/>
    </row>
    <row r="23" spans="1:18" x14ac:dyDescent="0.25">
      <c r="A23" s="2" t="s">
        <v>45</v>
      </c>
      <c r="B23" s="2" t="s">
        <v>48</v>
      </c>
      <c r="C23">
        <v>10</v>
      </c>
      <c r="G23" s="2">
        <v>20.6875</v>
      </c>
      <c r="H23" s="2"/>
    </row>
    <row r="24" spans="1:18" x14ac:dyDescent="0.25">
      <c r="A24" s="2"/>
      <c r="B24" s="2" t="s">
        <v>49</v>
      </c>
      <c r="C24">
        <v>10</v>
      </c>
      <c r="G24" s="2">
        <v>16.5625</v>
      </c>
      <c r="H24" s="2"/>
    </row>
    <row r="25" spans="1:18" x14ac:dyDescent="0.25">
      <c r="A25" s="2"/>
      <c r="B25" s="2" t="s">
        <v>50</v>
      </c>
      <c r="C25">
        <v>10</v>
      </c>
      <c r="G25" s="2">
        <v>20.59375</v>
      </c>
      <c r="H25" s="2"/>
    </row>
    <row r="26" spans="1:18" x14ac:dyDescent="0.25">
      <c r="A26" s="2" t="s">
        <v>46</v>
      </c>
      <c r="B26" s="2" t="s">
        <v>48</v>
      </c>
      <c r="C26">
        <v>10</v>
      </c>
      <c r="G26" s="2">
        <v>22.8</v>
      </c>
      <c r="H26" s="2"/>
    </row>
    <row r="27" spans="1:18" x14ac:dyDescent="0.25">
      <c r="A27" s="2"/>
      <c r="B27" s="2" t="s">
        <v>49</v>
      </c>
      <c r="C27">
        <v>10</v>
      </c>
      <c r="G27" s="2">
        <v>20.875</v>
      </c>
      <c r="H27" s="2"/>
    </row>
    <row r="28" spans="1:18" x14ac:dyDescent="0.25">
      <c r="A28" s="2"/>
      <c r="B28" s="2" t="s">
        <v>50</v>
      </c>
      <c r="C28">
        <v>10</v>
      </c>
      <c r="G28" s="2">
        <v>23.28125</v>
      </c>
      <c r="H28" s="2"/>
    </row>
    <row r="29" spans="1:18" x14ac:dyDescent="0.25">
      <c r="A29" s="2" t="s">
        <v>47</v>
      </c>
      <c r="B29" s="2" t="s">
        <v>48</v>
      </c>
      <c r="C29">
        <v>10</v>
      </c>
      <c r="G29" s="2">
        <v>17.418604651162791</v>
      </c>
      <c r="H29" s="2">
        <v>15.772727272727273</v>
      </c>
    </row>
    <row r="30" spans="1:18" x14ac:dyDescent="0.25">
      <c r="A30" s="2"/>
      <c r="B30" s="2" t="s">
        <v>49</v>
      </c>
      <c r="C30">
        <v>10</v>
      </c>
      <c r="G30" s="2">
        <v>12.711864406779661</v>
      </c>
      <c r="H30" s="2">
        <v>12.824999999999999</v>
      </c>
    </row>
    <row r="31" spans="1:18" x14ac:dyDescent="0.25">
      <c r="A31" s="2"/>
      <c r="B31" s="2" t="s">
        <v>50</v>
      </c>
      <c r="C31">
        <v>10</v>
      </c>
      <c r="G31" s="2">
        <v>14.96</v>
      </c>
      <c r="H31" s="2">
        <v>14.696969696969697</v>
      </c>
    </row>
    <row r="35" spans="2:2" x14ac:dyDescent="0.25">
      <c r="B35" t="s">
        <v>63</v>
      </c>
    </row>
    <row r="36" spans="2:2" x14ac:dyDescent="0.25">
      <c r="B36" t="s">
        <v>33</v>
      </c>
    </row>
    <row r="37" spans="2:2" x14ac:dyDescent="0.25">
      <c r="B37" t="s">
        <v>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C1" workbookViewId="0">
      <selection activeCell="K36" sqref="K36"/>
    </sheetView>
  </sheetViews>
  <sheetFormatPr defaultRowHeight="15" x14ac:dyDescent="0.25"/>
  <cols>
    <col min="1" max="1" width="12.28515625" bestFit="1" customWidth="1"/>
    <col min="2" max="2" width="10.7109375" bestFit="1" customWidth="1"/>
    <col min="3" max="3" width="12.7109375" bestFit="1" customWidth="1"/>
    <col min="5" max="5" width="12.7109375" bestFit="1" customWidth="1"/>
  </cols>
  <sheetData>
    <row r="1" spans="1:10" x14ac:dyDescent="0.25">
      <c r="A1" t="s">
        <v>26</v>
      </c>
      <c r="B1" t="s">
        <v>27</v>
      </c>
      <c r="C1" t="s">
        <v>29</v>
      </c>
      <c r="D1" t="s">
        <v>28</v>
      </c>
      <c r="E1" t="s">
        <v>30</v>
      </c>
      <c r="G1" t="s">
        <v>20</v>
      </c>
      <c r="H1" t="s">
        <v>23</v>
      </c>
      <c r="I1" t="s">
        <v>24</v>
      </c>
      <c r="J1" t="s">
        <v>25</v>
      </c>
    </row>
    <row r="2" spans="1:10" x14ac:dyDescent="0.25">
      <c r="A2" t="s">
        <v>23</v>
      </c>
      <c r="B2" t="s">
        <v>1</v>
      </c>
      <c r="C2">
        <v>480</v>
      </c>
      <c r="D2">
        <v>480</v>
      </c>
      <c r="E2">
        <f>(D2/C2)</f>
        <v>1</v>
      </c>
      <c r="G2" t="s">
        <v>1</v>
      </c>
      <c r="H2">
        <v>480</v>
      </c>
      <c r="I2">
        <v>403</v>
      </c>
      <c r="J2">
        <v>292</v>
      </c>
    </row>
    <row r="3" spans="1:10" x14ac:dyDescent="0.25">
      <c r="B3" t="s">
        <v>2</v>
      </c>
      <c r="C3">
        <v>480</v>
      </c>
      <c r="D3">
        <v>480</v>
      </c>
      <c r="E3">
        <f t="shared" ref="E3:E13" si="0">(D3/C3)</f>
        <v>1</v>
      </c>
      <c r="G3" t="s">
        <v>2</v>
      </c>
      <c r="H3">
        <v>480</v>
      </c>
      <c r="I3">
        <v>379</v>
      </c>
      <c r="J3">
        <v>392</v>
      </c>
    </row>
    <row r="4" spans="1:10" x14ac:dyDescent="0.25">
      <c r="B4" t="s">
        <v>3</v>
      </c>
      <c r="C4">
        <v>480</v>
      </c>
      <c r="D4">
        <v>480</v>
      </c>
      <c r="E4">
        <f t="shared" si="0"/>
        <v>1</v>
      </c>
      <c r="G4" t="s">
        <v>3</v>
      </c>
      <c r="H4">
        <v>480</v>
      </c>
      <c r="I4">
        <v>364</v>
      </c>
      <c r="J4">
        <v>170</v>
      </c>
    </row>
    <row r="5" spans="1:10" x14ac:dyDescent="0.25">
      <c r="B5" t="s">
        <v>4</v>
      </c>
      <c r="C5">
        <v>480</v>
      </c>
      <c r="D5">
        <v>480</v>
      </c>
      <c r="E5">
        <f t="shared" si="0"/>
        <v>1</v>
      </c>
      <c r="G5" t="s">
        <v>4</v>
      </c>
      <c r="H5">
        <v>480</v>
      </c>
      <c r="I5">
        <v>415</v>
      </c>
      <c r="J5">
        <v>410</v>
      </c>
    </row>
    <row r="6" spans="1:10" x14ac:dyDescent="0.25">
      <c r="B6" t="s">
        <v>5</v>
      </c>
      <c r="C6">
        <v>480</v>
      </c>
      <c r="D6">
        <v>480</v>
      </c>
      <c r="E6">
        <f t="shared" si="0"/>
        <v>1</v>
      </c>
      <c r="G6" t="s">
        <v>5</v>
      </c>
      <c r="H6">
        <v>480</v>
      </c>
      <c r="I6">
        <v>378</v>
      </c>
      <c r="J6">
        <v>377</v>
      </c>
    </row>
    <row r="7" spans="1:10" x14ac:dyDescent="0.25">
      <c r="B7" t="s">
        <v>6</v>
      </c>
      <c r="C7">
        <v>480</v>
      </c>
      <c r="D7">
        <v>480</v>
      </c>
      <c r="E7">
        <f t="shared" si="0"/>
        <v>1</v>
      </c>
      <c r="G7" t="s">
        <v>6</v>
      </c>
      <c r="H7">
        <v>480</v>
      </c>
      <c r="I7">
        <v>370</v>
      </c>
      <c r="J7">
        <v>406</v>
      </c>
    </row>
    <row r="8" spans="1:10" x14ac:dyDescent="0.25">
      <c r="B8" t="s">
        <v>7</v>
      </c>
      <c r="C8">
        <v>480</v>
      </c>
      <c r="D8">
        <v>480</v>
      </c>
      <c r="E8">
        <f t="shared" si="0"/>
        <v>1</v>
      </c>
      <c r="G8" t="s">
        <v>7</v>
      </c>
      <c r="H8">
        <v>480</v>
      </c>
      <c r="I8">
        <v>208</v>
      </c>
      <c r="J8">
        <v>74</v>
      </c>
    </row>
    <row r="9" spans="1:10" x14ac:dyDescent="0.25">
      <c r="B9" t="s">
        <v>8</v>
      </c>
      <c r="C9">
        <v>480</v>
      </c>
      <c r="D9">
        <v>480</v>
      </c>
      <c r="E9">
        <f t="shared" si="0"/>
        <v>1</v>
      </c>
      <c r="G9" t="s">
        <v>8</v>
      </c>
      <c r="H9">
        <v>480</v>
      </c>
      <c r="I9">
        <v>309</v>
      </c>
      <c r="J9">
        <v>89</v>
      </c>
    </row>
    <row r="10" spans="1:10" x14ac:dyDescent="0.25">
      <c r="B10" t="s">
        <v>9</v>
      </c>
      <c r="C10">
        <v>480</v>
      </c>
      <c r="D10">
        <v>480</v>
      </c>
      <c r="E10">
        <f t="shared" si="0"/>
        <v>1</v>
      </c>
      <c r="G10" t="s">
        <v>9</v>
      </c>
      <c r="H10">
        <v>480</v>
      </c>
      <c r="I10">
        <v>250</v>
      </c>
      <c r="J10">
        <v>92</v>
      </c>
    </row>
    <row r="11" spans="1:10" x14ac:dyDescent="0.25">
      <c r="B11" t="s">
        <v>10</v>
      </c>
      <c r="C11">
        <v>480</v>
      </c>
      <c r="D11">
        <v>480</v>
      </c>
      <c r="E11">
        <f t="shared" si="0"/>
        <v>1</v>
      </c>
      <c r="G11" t="s">
        <v>10</v>
      </c>
      <c r="H11">
        <v>480</v>
      </c>
      <c r="I11">
        <v>360</v>
      </c>
      <c r="J11">
        <v>351</v>
      </c>
    </row>
    <row r="12" spans="1:10" x14ac:dyDescent="0.25">
      <c r="B12" t="s">
        <v>11</v>
      </c>
      <c r="C12">
        <v>480</v>
      </c>
      <c r="D12">
        <v>480</v>
      </c>
      <c r="E12">
        <f t="shared" si="0"/>
        <v>1</v>
      </c>
      <c r="G12" t="s">
        <v>11</v>
      </c>
      <c r="H12">
        <v>480</v>
      </c>
      <c r="I12">
        <v>373</v>
      </c>
      <c r="J12">
        <v>348</v>
      </c>
    </row>
    <row r="13" spans="1:10" x14ac:dyDescent="0.25">
      <c r="B13" t="s">
        <v>12</v>
      </c>
      <c r="C13">
        <v>480</v>
      </c>
      <c r="D13">
        <v>480</v>
      </c>
      <c r="E13">
        <f t="shared" si="0"/>
        <v>1</v>
      </c>
      <c r="G13" t="s">
        <v>12</v>
      </c>
      <c r="H13">
        <v>480</v>
      </c>
      <c r="I13">
        <v>389</v>
      </c>
      <c r="J13">
        <v>367</v>
      </c>
    </row>
    <row r="14" spans="1:10" x14ac:dyDescent="0.25">
      <c r="A14" t="s">
        <v>24</v>
      </c>
      <c r="B14" t="s">
        <v>1</v>
      </c>
      <c r="C14">
        <v>480</v>
      </c>
      <c r="D14">
        <v>403</v>
      </c>
      <c r="E14">
        <f>(D14/C14)*E2</f>
        <v>0.83958333333333335</v>
      </c>
    </row>
    <row r="15" spans="1:10" x14ac:dyDescent="0.25">
      <c r="B15" t="s">
        <v>2</v>
      </c>
      <c r="C15">
        <v>480</v>
      </c>
      <c r="D15">
        <v>379</v>
      </c>
      <c r="E15">
        <f>(D15/C15)*E3</f>
        <v>0.7895833333333333</v>
      </c>
    </row>
    <row r="16" spans="1:10" x14ac:dyDescent="0.25">
      <c r="B16" t="s">
        <v>3</v>
      </c>
      <c r="C16">
        <v>480</v>
      </c>
      <c r="D16">
        <v>364</v>
      </c>
      <c r="E16">
        <f t="shared" ref="E16:E24" si="1">(D16/C16)*E4</f>
        <v>0.7583333333333333</v>
      </c>
    </row>
    <row r="17" spans="1:5" x14ac:dyDescent="0.25">
      <c r="B17" t="s">
        <v>4</v>
      </c>
      <c r="C17">
        <v>480</v>
      </c>
      <c r="D17">
        <v>415</v>
      </c>
      <c r="E17">
        <f t="shared" si="1"/>
        <v>0.86458333333333337</v>
      </c>
    </row>
    <row r="18" spans="1:5" x14ac:dyDescent="0.25">
      <c r="B18" t="s">
        <v>5</v>
      </c>
      <c r="C18">
        <v>480</v>
      </c>
      <c r="D18">
        <v>378</v>
      </c>
      <c r="E18">
        <f t="shared" si="1"/>
        <v>0.78749999999999998</v>
      </c>
    </row>
    <row r="19" spans="1:5" x14ac:dyDescent="0.25">
      <c r="B19" t="s">
        <v>6</v>
      </c>
      <c r="C19">
        <v>480</v>
      </c>
      <c r="D19">
        <v>370</v>
      </c>
      <c r="E19">
        <f t="shared" si="1"/>
        <v>0.77083333333333337</v>
      </c>
    </row>
    <row r="20" spans="1:5" x14ac:dyDescent="0.25">
      <c r="B20" t="s">
        <v>7</v>
      </c>
      <c r="C20">
        <v>480</v>
      </c>
      <c r="D20">
        <v>208</v>
      </c>
      <c r="E20">
        <f t="shared" si="1"/>
        <v>0.43333333333333335</v>
      </c>
    </row>
    <row r="21" spans="1:5" x14ac:dyDescent="0.25">
      <c r="B21" t="s">
        <v>8</v>
      </c>
      <c r="C21">
        <v>480</v>
      </c>
      <c r="D21">
        <v>309</v>
      </c>
      <c r="E21">
        <f t="shared" si="1"/>
        <v>0.64375000000000004</v>
      </c>
    </row>
    <row r="22" spans="1:5" x14ac:dyDescent="0.25">
      <c r="B22" t="s">
        <v>9</v>
      </c>
      <c r="C22">
        <v>480</v>
      </c>
      <c r="D22">
        <v>250</v>
      </c>
      <c r="E22">
        <f t="shared" si="1"/>
        <v>0.52083333333333337</v>
      </c>
    </row>
    <row r="23" spans="1:5" x14ac:dyDescent="0.25">
      <c r="B23" t="s">
        <v>10</v>
      </c>
      <c r="C23">
        <v>480</v>
      </c>
      <c r="D23">
        <v>360</v>
      </c>
      <c r="E23">
        <f>(D23/C23)*E11</f>
        <v>0.75</v>
      </c>
    </row>
    <row r="24" spans="1:5" x14ac:dyDescent="0.25">
      <c r="B24" t="s">
        <v>11</v>
      </c>
      <c r="C24">
        <v>480</v>
      </c>
      <c r="D24">
        <v>373</v>
      </c>
      <c r="E24">
        <f t="shared" si="1"/>
        <v>0.77708333333333335</v>
      </c>
    </row>
    <row r="25" spans="1:5" x14ac:dyDescent="0.25">
      <c r="B25" t="s">
        <v>12</v>
      </c>
      <c r="C25">
        <v>480</v>
      </c>
      <c r="D25">
        <v>389</v>
      </c>
      <c r="E25">
        <f>(D25/C25)*E13</f>
        <v>0.81041666666666667</v>
      </c>
    </row>
    <row r="26" spans="1:5" x14ac:dyDescent="0.25">
      <c r="A26" t="s">
        <v>25</v>
      </c>
      <c r="B26" t="s">
        <v>1</v>
      </c>
      <c r="C26">
        <v>403</v>
      </c>
      <c r="D26">
        <v>292</v>
      </c>
      <c r="E26">
        <f>(D26/C26)*E2*E14</f>
        <v>0.60833333333333328</v>
      </c>
    </row>
    <row r="27" spans="1:5" x14ac:dyDescent="0.25">
      <c r="B27" t="s">
        <v>2</v>
      </c>
      <c r="C27">
        <v>379</v>
      </c>
      <c r="D27">
        <v>392</v>
      </c>
      <c r="E27">
        <f t="shared" ref="E27:E37" si="2">(D27/C27)*E3*E15</f>
        <v>0.81666666666666654</v>
      </c>
    </row>
    <row r="28" spans="1:5" x14ac:dyDescent="0.25">
      <c r="B28" t="s">
        <v>3</v>
      </c>
      <c r="C28">
        <v>364</v>
      </c>
      <c r="D28">
        <v>170</v>
      </c>
      <c r="E28">
        <f t="shared" si="2"/>
        <v>0.35416666666666669</v>
      </c>
    </row>
    <row r="29" spans="1:5" x14ac:dyDescent="0.25">
      <c r="B29" t="s">
        <v>4</v>
      </c>
      <c r="C29">
        <v>415</v>
      </c>
      <c r="D29">
        <v>410</v>
      </c>
      <c r="E29">
        <f t="shared" si="2"/>
        <v>0.85416666666666663</v>
      </c>
    </row>
    <row r="30" spans="1:5" x14ac:dyDescent="0.25">
      <c r="B30" t="s">
        <v>5</v>
      </c>
      <c r="C30">
        <v>378</v>
      </c>
      <c r="D30">
        <v>377</v>
      </c>
      <c r="E30">
        <f>(D30/C30)*E6*E18</f>
        <v>0.78541666666666665</v>
      </c>
    </row>
    <row r="31" spans="1:5" x14ac:dyDescent="0.25">
      <c r="B31" t="s">
        <v>6</v>
      </c>
      <c r="C31">
        <v>370</v>
      </c>
      <c r="D31">
        <v>406</v>
      </c>
      <c r="E31">
        <f t="shared" si="2"/>
        <v>0.84583333333333333</v>
      </c>
    </row>
    <row r="32" spans="1:5" x14ac:dyDescent="0.25">
      <c r="B32" t="s">
        <v>7</v>
      </c>
      <c r="C32">
        <v>208</v>
      </c>
      <c r="D32">
        <v>74</v>
      </c>
      <c r="E32">
        <f t="shared" si="2"/>
        <v>0.15416666666666667</v>
      </c>
    </row>
    <row r="33" spans="2:5" x14ac:dyDescent="0.25">
      <c r="B33" t="s">
        <v>8</v>
      </c>
      <c r="C33">
        <v>309</v>
      </c>
      <c r="D33">
        <v>89</v>
      </c>
      <c r="E33">
        <f t="shared" si="2"/>
        <v>0.1854166666666667</v>
      </c>
    </row>
    <row r="34" spans="2:5" x14ac:dyDescent="0.25">
      <c r="B34" t="s">
        <v>9</v>
      </c>
      <c r="C34">
        <v>250</v>
      </c>
      <c r="D34">
        <v>92</v>
      </c>
      <c r="E34">
        <f t="shared" si="2"/>
        <v>0.19166666666666668</v>
      </c>
    </row>
    <row r="35" spans="2:5" x14ac:dyDescent="0.25">
      <c r="B35" t="s">
        <v>10</v>
      </c>
      <c r="C35">
        <v>360</v>
      </c>
      <c r="D35">
        <v>351</v>
      </c>
      <c r="E35">
        <f t="shared" si="2"/>
        <v>0.73124999999999996</v>
      </c>
    </row>
    <row r="36" spans="2:5" x14ac:dyDescent="0.25">
      <c r="B36" t="s">
        <v>11</v>
      </c>
      <c r="C36">
        <v>373</v>
      </c>
      <c r="D36">
        <v>348</v>
      </c>
      <c r="E36">
        <f t="shared" si="2"/>
        <v>0.72499999999999998</v>
      </c>
    </row>
    <row r="37" spans="2:5" x14ac:dyDescent="0.25">
      <c r="B37" t="s">
        <v>12</v>
      </c>
      <c r="C37">
        <v>389</v>
      </c>
      <c r="D37">
        <v>367</v>
      </c>
      <c r="E37">
        <f t="shared" si="2"/>
        <v>0.76458333333333339</v>
      </c>
    </row>
    <row r="40" spans="2:5" x14ac:dyDescent="0.25">
      <c r="B40" t="s">
        <v>27</v>
      </c>
      <c r="C40" t="s">
        <v>30</v>
      </c>
    </row>
    <row r="41" spans="2:5" x14ac:dyDescent="0.25">
      <c r="B41" t="s">
        <v>26</v>
      </c>
      <c r="C41" t="s">
        <v>23</v>
      </c>
      <c r="D41" t="s">
        <v>24</v>
      </c>
      <c r="E41" t="s">
        <v>31</v>
      </c>
    </row>
    <row r="42" spans="2:5" x14ac:dyDescent="0.25">
      <c r="B42" t="s">
        <v>1</v>
      </c>
      <c r="C42">
        <v>1</v>
      </c>
      <c r="D42">
        <v>0.83958333333333335</v>
      </c>
      <c r="E42">
        <v>0.60833333333333328</v>
      </c>
    </row>
    <row r="43" spans="2:5" x14ac:dyDescent="0.25">
      <c r="B43" t="s">
        <v>2</v>
      </c>
      <c r="C43">
        <v>1</v>
      </c>
      <c r="D43">
        <v>0.7895833333333333</v>
      </c>
      <c r="E43">
        <v>0.81666666666666654</v>
      </c>
    </row>
    <row r="44" spans="2:5" x14ac:dyDescent="0.25">
      <c r="B44" t="s">
        <v>3</v>
      </c>
      <c r="C44">
        <v>1</v>
      </c>
      <c r="D44">
        <v>0.7583333333333333</v>
      </c>
      <c r="E44">
        <v>0.35416666666666669</v>
      </c>
    </row>
    <row r="45" spans="2:5" x14ac:dyDescent="0.25">
      <c r="B45" t="s">
        <v>4</v>
      </c>
      <c r="C45">
        <v>1</v>
      </c>
      <c r="D45">
        <v>0.86458333333333337</v>
      </c>
      <c r="E45">
        <v>0.85416666666666663</v>
      </c>
    </row>
    <row r="46" spans="2:5" x14ac:dyDescent="0.25">
      <c r="B46" t="s">
        <v>5</v>
      </c>
      <c r="C46">
        <v>1</v>
      </c>
      <c r="D46">
        <v>0.78749999999999998</v>
      </c>
      <c r="E46">
        <v>0.78541666666666665</v>
      </c>
    </row>
    <row r="47" spans="2:5" x14ac:dyDescent="0.25">
      <c r="B47" t="s">
        <v>6</v>
      </c>
      <c r="C47">
        <v>1</v>
      </c>
      <c r="D47">
        <v>0.77083333333333337</v>
      </c>
      <c r="E47">
        <v>0.84583333333333333</v>
      </c>
    </row>
    <row r="48" spans="2:5" x14ac:dyDescent="0.25">
      <c r="B48" t="s">
        <v>7</v>
      </c>
      <c r="C48">
        <v>1</v>
      </c>
      <c r="D48">
        <v>0.43333333333333335</v>
      </c>
      <c r="E48">
        <v>0.15416666666666667</v>
      </c>
    </row>
    <row r="49" spans="2:5" x14ac:dyDescent="0.25">
      <c r="B49" t="s">
        <v>8</v>
      </c>
      <c r="C49">
        <v>1</v>
      </c>
      <c r="D49">
        <v>0.64375000000000004</v>
      </c>
      <c r="E49">
        <v>0.1854166666666667</v>
      </c>
    </row>
    <row r="50" spans="2:5" x14ac:dyDescent="0.25">
      <c r="B50" t="s">
        <v>9</v>
      </c>
      <c r="C50">
        <v>1</v>
      </c>
      <c r="D50">
        <v>0.52083333333333337</v>
      </c>
      <c r="E50">
        <v>0.19166666666666668</v>
      </c>
    </row>
    <row r="51" spans="2:5" x14ac:dyDescent="0.25">
      <c r="B51" t="s">
        <v>10</v>
      </c>
      <c r="C51">
        <v>1</v>
      </c>
      <c r="D51">
        <v>0.75</v>
      </c>
      <c r="E51">
        <v>0.73124999999999996</v>
      </c>
    </row>
    <row r="52" spans="2:5" x14ac:dyDescent="0.25">
      <c r="B52" t="s">
        <v>11</v>
      </c>
      <c r="C52">
        <v>1</v>
      </c>
      <c r="D52">
        <v>0.77708333333333335</v>
      </c>
      <c r="E52">
        <v>0.72499999999999998</v>
      </c>
    </row>
    <row r="53" spans="2:5" x14ac:dyDescent="0.25">
      <c r="B53" t="s">
        <v>12</v>
      </c>
      <c r="C53">
        <v>1</v>
      </c>
      <c r="D53">
        <v>0.81041666666666667</v>
      </c>
      <c r="E53">
        <v>0.76458333333333339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Savolainen</dc:creator>
  <cp:lastModifiedBy>Jake H</cp:lastModifiedBy>
  <dcterms:created xsi:type="dcterms:W3CDTF">2014-03-22T20:02:24Z</dcterms:created>
  <dcterms:modified xsi:type="dcterms:W3CDTF">2014-03-25T03:27:54Z</dcterms:modified>
</cp:coreProperties>
</file>